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50" firstSheet="11" activeTab="18"/>
  </bookViews>
  <sheets>
    <sheet name="Twi Spring" sheetId="1" r:id="rId1"/>
    <sheet name="Twi Summer" sheetId="2" r:id="rId2"/>
    <sheet name="Twilight Autumn" sheetId="8" r:id="rId3"/>
    <sheet name="Twilight Overall" sheetId="9" r:id="rId4"/>
    <sheet name="Gore Creek" sheetId="11" r:id="rId5"/>
    <sheet name="Balmain" sheetId="10" r:id="rId6"/>
    <sheet name="J24 and Cav28" sheetId="12" r:id="rId7"/>
    <sheet name="Sat Spring" sheetId="3" r:id="rId8"/>
    <sheet name="Sat Summer" sheetId="4" r:id="rId9"/>
    <sheet name="Sat Autumn" sheetId="6" r:id="rId10"/>
    <sheet name="Sat Overall" sheetId="15" r:id="rId11"/>
    <sheet name="Down Harbour" sheetId="16" r:id="rId12"/>
    <sheet name="Green" sheetId="17" r:id="rId13"/>
    <sheet name="MY" sheetId="5" r:id="rId14"/>
    <sheet name="Etch" sheetId="18" r:id="rId15"/>
    <sheet name="AUS DAY" sheetId="19" r:id="rId16"/>
    <sheet name="Trophy List" sheetId="7" r:id="rId17"/>
    <sheet name="All Places" sheetId="14" r:id="rId18"/>
    <sheet name="Run Sheet" sheetId="20" r:id="rId19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6" l="1"/>
  <c r="N3" i="6"/>
  <c r="N4" i="6"/>
  <c r="N5" i="6"/>
  <c r="N8" i="6"/>
  <c r="N7" i="6"/>
  <c r="N6" i="6"/>
  <c r="N9" i="6"/>
  <c r="N10" i="6"/>
  <c r="N11" i="6"/>
  <c r="N12" i="6"/>
  <c r="N13" i="6"/>
  <c r="N14" i="6"/>
  <c r="N17" i="6"/>
  <c r="N18" i="6"/>
  <c r="N19" i="6"/>
  <c r="N20" i="6"/>
  <c r="N21" i="6"/>
  <c r="N22" i="6"/>
  <c r="N23" i="6"/>
  <c r="N24" i="6"/>
  <c r="AA6" i="18" l="1"/>
  <c r="Z6" i="18"/>
  <c r="Y6" i="18"/>
  <c r="AA5" i="18"/>
  <c r="Z5" i="18"/>
  <c r="Y5" i="18"/>
  <c r="AA4" i="18"/>
  <c r="Z4" i="18"/>
  <c r="Y4" i="18"/>
  <c r="AA3" i="18"/>
  <c r="Z3" i="18"/>
  <c r="Y3" i="18"/>
  <c r="AA2" i="18"/>
  <c r="Z2" i="18"/>
  <c r="Y2" i="18"/>
  <c r="AF3" i="17"/>
  <c r="AF4" i="17"/>
  <c r="AF5" i="17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" i="17"/>
  <c r="AA19" i="17"/>
  <c r="Z19" i="17"/>
  <c r="Y19" i="17"/>
  <c r="AA18" i="17"/>
  <c r="Z18" i="17"/>
  <c r="Y18" i="17"/>
  <c r="AA16" i="17"/>
  <c r="Z16" i="17"/>
  <c r="Y16" i="17"/>
  <c r="AA14" i="17"/>
  <c r="Z14" i="17"/>
  <c r="Y14" i="17"/>
  <c r="AC14" i="17" s="1"/>
  <c r="AA12" i="17"/>
  <c r="Z12" i="17"/>
  <c r="Y12" i="17"/>
  <c r="AA8" i="17"/>
  <c r="Z8" i="17"/>
  <c r="Y8" i="17"/>
  <c r="AA2" i="17"/>
  <c r="Z2" i="17"/>
  <c r="Y2" i="17"/>
  <c r="AA4" i="17"/>
  <c r="Z4" i="17"/>
  <c r="Y4" i="17"/>
  <c r="AA22" i="17"/>
  <c r="Z22" i="17"/>
  <c r="Y22" i="17"/>
  <c r="AA21" i="17"/>
  <c r="Z21" i="17"/>
  <c r="Y21" i="17"/>
  <c r="AA20" i="17"/>
  <c r="Z20" i="17"/>
  <c r="Y20" i="17"/>
  <c r="AA17" i="17"/>
  <c r="Z17" i="17"/>
  <c r="Y17" i="17"/>
  <c r="AA15" i="17"/>
  <c r="Z15" i="17"/>
  <c r="Y15" i="17"/>
  <c r="AA13" i="17"/>
  <c r="Z13" i="17"/>
  <c r="Y13" i="17"/>
  <c r="AA11" i="17"/>
  <c r="Z11" i="17"/>
  <c r="Y11" i="17"/>
  <c r="AA10" i="17"/>
  <c r="Z10" i="17"/>
  <c r="Y10" i="17"/>
  <c r="AA9" i="17"/>
  <c r="Z9" i="17"/>
  <c r="Y9" i="17"/>
  <c r="AA7" i="17"/>
  <c r="Z7" i="17"/>
  <c r="Y7" i="17"/>
  <c r="AA5" i="17"/>
  <c r="Z5" i="17"/>
  <c r="Y5" i="17"/>
  <c r="AA6" i="17"/>
  <c r="Z6" i="17"/>
  <c r="Y6" i="17"/>
  <c r="AA3" i="17"/>
  <c r="Z3" i="17"/>
  <c r="Y3" i="17"/>
  <c r="AA3" i="15"/>
  <c r="AA2" i="15"/>
  <c r="AA11" i="15"/>
  <c r="AA13" i="15"/>
  <c r="AA14" i="15"/>
  <c r="AA12" i="15"/>
  <c r="AA5" i="15"/>
  <c r="AA7" i="15"/>
  <c r="AA8" i="15"/>
  <c r="AA6" i="15"/>
  <c r="AA4" i="15"/>
  <c r="AA10" i="15"/>
  <c r="AA20" i="15"/>
  <c r="AA16" i="15"/>
  <c r="AA22" i="15"/>
  <c r="AA18" i="15"/>
  <c r="AA17" i="15"/>
  <c r="AA19" i="15"/>
  <c r="AA21" i="15"/>
  <c r="AA23" i="15"/>
  <c r="AA9" i="15"/>
  <c r="Y3" i="15"/>
  <c r="Z3" i="15"/>
  <c r="Y2" i="15"/>
  <c r="Z2" i="15"/>
  <c r="Y11" i="15"/>
  <c r="Z11" i="15"/>
  <c r="Y13" i="15"/>
  <c r="Z13" i="15"/>
  <c r="Y14" i="15"/>
  <c r="Z14" i="15"/>
  <c r="Y12" i="15"/>
  <c r="Z12" i="15"/>
  <c r="Y5" i="15"/>
  <c r="Z5" i="15"/>
  <c r="Y7" i="15"/>
  <c r="Z7" i="15"/>
  <c r="Y8" i="15"/>
  <c r="Z8" i="15"/>
  <c r="Y6" i="15"/>
  <c r="Z6" i="15"/>
  <c r="Y4" i="15"/>
  <c r="Z4" i="15"/>
  <c r="Y10" i="15"/>
  <c r="Z10" i="15"/>
  <c r="Y20" i="15"/>
  <c r="Z20" i="15"/>
  <c r="Y16" i="15"/>
  <c r="Z16" i="15"/>
  <c r="Y22" i="15"/>
  <c r="Z22" i="15"/>
  <c r="Y18" i="15"/>
  <c r="Z18" i="15"/>
  <c r="Y17" i="15"/>
  <c r="Z17" i="15"/>
  <c r="Y19" i="15"/>
  <c r="Z19" i="15"/>
  <c r="Y21" i="15"/>
  <c r="Z21" i="15"/>
  <c r="Y23" i="15"/>
  <c r="Z23" i="15"/>
  <c r="Z9" i="15"/>
  <c r="Y9" i="15"/>
  <c r="AB5" i="18" l="1"/>
  <c r="AB9" i="15"/>
  <c r="AC18" i="17"/>
  <c r="AC8" i="17"/>
  <c r="AC4" i="17"/>
  <c r="AB2" i="18"/>
  <c r="AB3" i="18"/>
  <c r="AB4" i="18"/>
  <c r="AB6" i="18"/>
  <c r="AC2" i="17"/>
  <c r="AC12" i="17"/>
  <c r="AC16" i="17"/>
  <c r="AC19" i="17"/>
  <c r="AB3" i="17"/>
  <c r="AB5" i="17"/>
  <c r="AB9" i="17"/>
  <c r="AB11" i="17"/>
  <c r="AB15" i="17"/>
  <c r="AB20" i="17"/>
  <c r="AB22" i="17"/>
  <c r="AB2" i="17"/>
  <c r="AB12" i="17"/>
  <c r="AB16" i="17"/>
  <c r="AB19" i="17"/>
  <c r="AC22" i="17"/>
  <c r="AC20" i="17"/>
  <c r="AC15" i="17"/>
  <c r="AC11" i="17"/>
  <c r="AC9" i="17"/>
  <c r="AC5" i="17"/>
  <c r="AB6" i="17"/>
  <c r="AB7" i="17"/>
  <c r="AB10" i="17"/>
  <c r="AB13" i="17"/>
  <c r="AB17" i="17"/>
  <c r="AB21" i="17"/>
  <c r="AB4" i="17"/>
  <c r="AB8" i="17"/>
  <c r="AB14" i="17"/>
  <c r="AB18" i="17"/>
  <c r="AC3" i="17"/>
  <c r="AC21" i="17"/>
  <c r="AC17" i="17"/>
  <c r="AC13" i="17"/>
  <c r="AC10" i="17"/>
  <c r="AC7" i="17"/>
  <c r="AC6" i="17"/>
  <c r="AB23" i="15"/>
  <c r="AB21" i="15"/>
  <c r="AB19" i="15"/>
  <c r="AB17" i="15"/>
  <c r="AB18" i="15"/>
  <c r="AB22" i="15"/>
  <c r="AB16" i="15"/>
  <c r="AB20" i="15"/>
  <c r="AB10" i="15"/>
  <c r="AB4" i="15"/>
  <c r="AB6" i="15"/>
  <c r="AB8" i="15"/>
  <c r="AB7" i="15"/>
  <c r="AB5" i="15"/>
  <c r="AB12" i="15"/>
  <c r="AB14" i="15"/>
  <c r="AB13" i="15"/>
  <c r="AB11" i="15"/>
  <c r="AB2" i="15"/>
  <c r="AB3" i="15"/>
  <c r="U3" i="12"/>
  <c r="V3" i="12"/>
  <c r="W3" i="12"/>
  <c r="U4" i="12"/>
  <c r="V4" i="12"/>
  <c r="W4" i="12"/>
  <c r="U5" i="12"/>
  <c r="V5" i="12"/>
  <c r="W5" i="12"/>
  <c r="U6" i="12"/>
  <c r="V6" i="12"/>
  <c r="W6" i="12"/>
  <c r="U9" i="12"/>
  <c r="V9" i="12"/>
  <c r="W9" i="12"/>
  <c r="U10" i="12"/>
  <c r="V10" i="12"/>
  <c r="W10" i="12"/>
  <c r="U11" i="12"/>
  <c r="V11" i="12"/>
  <c r="W11" i="12"/>
  <c r="U12" i="12"/>
  <c r="V12" i="12"/>
  <c r="W12" i="12"/>
  <c r="U13" i="12"/>
  <c r="V13" i="12"/>
  <c r="W13" i="12"/>
  <c r="W2" i="12"/>
  <c r="V2" i="12"/>
  <c r="U2" i="12"/>
  <c r="T2" i="12"/>
  <c r="X2" i="12" s="1"/>
  <c r="T4" i="12"/>
  <c r="X4" i="12" s="1"/>
  <c r="T5" i="12"/>
  <c r="X5" i="12" s="1"/>
  <c r="T6" i="12"/>
  <c r="X6" i="12" s="1"/>
  <c r="T13" i="12"/>
  <c r="X13" i="12" s="1"/>
  <c r="T12" i="12"/>
  <c r="X12" i="12" s="1"/>
  <c r="T9" i="12"/>
  <c r="X9" i="12" s="1"/>
  <c r="T10" i="12"/>
  <c r="X10" i="12" s="1"/>
  <c r="T11" i="12"/>
  <c r="X11" i="12" s="1"/>
  <c r="T3" i="12"/>
  <c r="X3" i="12" s="1"/>
  <c r="Y16" i="11"/>
  <c r="X16" i="11"/>
  <c r="W16" i="11"/>
  <c r="Z16" i="11" s="1"/>
  <c r="AA16" i="11" s="1"/>
  <c r="V16" i="11"/>
  <c r="Y15" i="11"/>
  <c r="X15" i="11"/>
  <c r="W15" i="11"/>
  <c r="Z15" i="11" s="1"/>
  <c r="V15" i="11"/>
  <c r="Y14" i="11"/>
  <c r="X14" i="11"/>
  <c r="W14" i="11"/>
  <c r="Z14" i="11" s="1"/>
  <c r="AA14" i="11" s="1"/>
  <c r="V14" i="11"/>
  <c r="Y13" i="11"/>
  <c r="X13" i="11"/>
  <c r="W13" i="11"/>
  <c r="Z13" i="11" s="1"/>
  <c r="V13" i="11"/>
  <c r="Y12" i="11"/>
  <c r="X12" i="11"/>
  <c r="W12" i="11"/>
  <c r="Z12" i="11" s="1"/>
  <c r="AA12" i="11" s="1"/>
  <c r="V12" i="11"/>
  <c r="Y11" i="11"/>
  <c r="X11" i="11"/>
  <c r="W11" i="11"/>
  <c r="Z11" i="11" s="1"/>
  <c r="V11" i="11"/>
  <c r="Y10" i="11"/>
  <c r="X10" i="11"/>
  <c r="W10" i="11"/>
  <c r="Z10" i="11" s="1"/>
  <c r="AA10" i="11" s="1"/>
  <c r="V10" i="11"/>
  <c r="Y9" i="11"/>
  <c r="X9" i="11"/>
  <c r="W9" i="11"/>
  <c r="Z9" i="11" s="1"/>
  <c r="V9" i="11"/>
  <c r="Y8" i="11"/>
  <c r="X8" i="11"/>
  <c r="W8" i="11"/>
  <c r="Z8" i="11" s="1"/>
  <c r="AA8" i="11" s="1"/>
  <c r="V8" i="11"/>
  <c r="Y7" i="11"/>
  <c r="X7" i="11"/>
  <c r="W7" i="11"/>
  <c r="Z7" i="11" s="1"/>
  <c r="AA7" i="11" s="1"/>
  <c r="V7" i="11"/>
  <c r="Y6" i="11"/>
  <c r="X6" i="11"/>
  <c r="W6" i="11"/>
  <c r="V6" i="11"/>
  <c r="Y5" i="11"/>
  <c r="X5" i="11"/>
  <c r="W5" i="11"/>
  <c r="V5" i="11"/>
  <c r="Y4" i="11"/>
  <c r="X4" i="11"/>
  <c r="W4" i="11"/>
  <c r="V4" i="11"/>
  <c r="Y3" i="11"/>
  <c r="X3" i="11"/>
  <c r="W3" i="11"/>
  <c r="V3" i="11"/>
  <c r="Y2" i="11"/>
  <c r="X2" i="11"/>
  <c r="W2" i="11"/>
  <c r="V2" i="11"/>
  <c r="AA13" i="11" l="1"/>
  <c r="AA9" i="11"/>
  <c r="AA11" i="11"/>
  <c r="AA15" i="11"/>
  <c r="Z3" i="11"/>
  <c r="AA3" i="11" s="1"/>
  <c r="Z5" i="11"/>
  <c r="AA5" i="11" s="1"/>
  <c r="Z2" i="11"/>
  <c r="AA2" i="11" s="1"/>
  <c r="Z4" i="11"/>
  <c r="AA4" i="11" s="1"/>
  <c r="Z6" i="11"/>
  <c r="AA6" i="11" s="1"/>
  <c r="R37" i="10" l="1"/>
  <c r="R75" i="10"/>
  <c r="R14" i="10"/>
  <c r="R25" i="10"/>
  <c r="R43" i="10"/>
  <c r="R49" i="10"/>
  <c r="R44" i="10"/>
  <c r="R48" i="10"/>
  <c r="R15" i="10"/>
  <c r="R58" i="10"/>
  <c r="R57" i="10"/>
  <c r="R50" i="10"/>
  <c r="R23" i="10"/>
  <c r="R16" i="10"/>
  <c r="Q72" i="10"/>
  <c r="R72" i="10" s="1"/>
  <c r="Q28" i="10"/>
  <c r="R28" i="10" s="1"/>
  <c r="Q55" i="10"/>
  <c r="R55" i="10" s="1"/>
  <c r="Q18" i="10"/>
  <c r="R18" i="10" s="1"/>
  <c r="Q82" i="10"/>
  <c r="R82" i="10" s="1"/>
  <c r="Q56" i="10"/>
  <c r="R56" i="10" s="1"/>
  <c r="Q70" i="10"/>
  <c r="R70" i="10" s="1"/>
  <c r="Q29" i="10"/>
  <c r="R29" i="10" s="1"/>
  <c r="Q47" i="10"/>
  <c r="R47" i="10" s="1"/>
  <c r="Q65" i="10"/>
  <c r="R65" i="10" s="1"/>
  <c r="Q2" i="10"/>
  <c r="R2" i="10" s="1"/>
  <c r="Q46" i="10"/>
  <c r="R46" i="10" s="1"/>
  <c r="Q41" i="10"/>
  <c r="R41" i="10" s="1"/>
  <c r="Q78" i="10"/>
  <c r="R78" i="10" s="1"/>
  <c r="Q77" i="10"/>
  <c r="R77" i="10" s="1"/>
  <c r="Q50" i="10"/>
  <c r="Q22" i="10"/>
  <c r="R22" i="10" s="1"/>
  <c r="Q19" i="10"/>
  <c r="R19" i="10" s="1"/>
  <c r="Q61" i="10"/>
  <c r="R61" i="10" s="1"/>
  <c r="Q23" i="10"/>
  <c r="Q7" i="10"/>
  <c r="R7" i="10" s="1"/>
  <c r="Q26" i="10"/>
  <c r="R26" i="10" s="1"/>
  <c r="Q68" i="10"/>
  <c r="R68" i="10" s="1"/>
  <c r="Q16" i="10"/>
  <c r="Q57" i="10"/>
  <c r="Q3" i="10"/>
  <c r="R3" i="10" s="1"/>
  <c r="Q45" i="10"/>
  <c r="R45" i="10" s="1"/>
  <c r="Q30" i="10"/>
  <c r="R30" i="10" s="1"/>
  <c r="Q15" i="10"/>
  <c r="Q6" i="10"/>
  <c r="R6" i="10" s="1"/>
  <c r="Q62" i="10"/>
  <c r="R62" i="10" s="1"/>
  <c r="Q42" i="10"/>
  <c r="R42" i="10" s="1"/>
  <c r="Q58" i="10"/>
  <c r="Q59" i="10"/>
  <c r="R59" i="10" s="1"/>
  <c r="Q81" i="10"/>
  <c r="R81" i="10" s="1"/>
  <c r="Q32" i="10"/>
  <c r="R32" i="10" s="1"/>
  <c r="Q48" i="10"/>
  <c r="Q79" i="10"/>
  <c r="R79" i="10" s="1"/>
  <c r="Q11" i="10"/>
  <c r="R11" i="10" s="1"/>
  <c r="Q43" i="10"/>
  <c r="Q4" i="10"/>
  <c r="R4" i="10" s="1"/>
  <c r="Q66" i="10"/>
  <c r="R66" i="10" s="1"/>
  <c r="Q64" i="10"/>
  <c r="R64" i="10" s="1"/>
  <c r="Q49" i="10"/>
  <c r="Q34" i="10"/>
  <c r="R34" i="10" s="1"/>
  <c r="Q8" i="10"/>
  <c r="R8" i="10" s="1"/>
  <c r="Q54" i="10"/>
  <c r="R54" i="10" s="1"/>
  <c r="Q44" i="10"/>
  <c r="Q5" i="10"/>
  <c r="R5" i="10" s="1"/>
  <c r="Q74" i="10"/>
  <c r="R74" i="10" s="1"/>
  <c r="Q27" i="10"/>
  <c r="R27" i="10" s="1"/>
  <c r="Q71" i="10"/>
  <c r="R71" i="10" s="1"/>
  <c r="Q51" i="10"/>
  <c r="R51" i="10" s="1"/>
  <c r="Q37" i="10"/>
  <c r="Q52" i="10"/>
  <c r="R52" i="10" s="1"/>
  <c r="Q12" i="10"/>
  <c r="R12" i="10" s="1"/>
  <c r="Q13" i="10"/>
  <c r="R13" i="10" s="1"/>
  <c r="Q75" i="10"/>
  <c r="Q9" i="10"/>
  <c r="R9" i="10" s="1"/>
  <c r="Q67" i="10"/>
  <c r="R67" i="10" s="1"/>
  <c r="Q21" i="10"/>
  <c r="R21" i="10" s="1"/>
  <c r="Q14" i="10"/>
  <c r="Q76" i="10"/>
  <c r="R76" i="10" s="1"/>
  <c r="Q36" i="10"/>
  <c r="R36" i="10" s="1"/>
  <c r="Q80" i="10"/>
  <c r="R80" i="10" s="1"/>
  <c r="Q25" i="10"/>
  <c r="Q35" i="10"/>
  <c r="R35" i="10" s="1"/>
  <c r="Q63" i="10"/>
  <c r="R63" i="10" s="1"/>
  <c r="Q24" i="10"/>
  <c r="R24" i="10" s="1"/>
  <c r="Q60" i="10"/>
  <c r="R60" i="10" s="1"/>
  <c r="Q69" i="10"/>
  <c r="R69" i="10" s="1"/>
  <c r="Q73" i="10"/>
  <c r="R73" i="10" s="1"/>
  <c r="Q20" i="10"/>
  <c r="R20" i="10" s="1"/>
  <c r="Q53" i="10"/>
  <c r="R53" i="10" s="1"/>
  <c r="Q10" i="10"/>
  <c r="R10" i="10" s="1"/>
  <c r="Q38" i="10"/>
  <c r="R38" i="10" s="1"/>
  <c r="Q39" i="10"/>
  <c r="R39" i="10" s="1"/>
  <c r="Q33" i="10"/>
  <c r="R33" i="10" s="1"/>
  <c r="Q31" i="10"/>
  <c r="R31" i="10" s="1"/>
  <c r="Q40" i="10"/>
  <c r="R40" i="10" s="1"/>
  <c r="Q17" i="10"/>
  <c r="R17" i="10" s="1"/>
  <c r="P28" i="10"/>
  <c r="P56" i="10"/>
  <c r="P65" i="10"/>
  <c r="P78" i="10"/>
  <c r="P19" i="10"/>
  <c r="P26" i="10"/>
  <c r="P3" i="10"/>
  <c r="P6" i="10"/>
  <c r="P59" i="10"/>
  <c r="P79" i="10"/>
  <c r="P66" i="10"/>
  <c r="P8" i="10"/>
  <c r="P74" i="10"/>
  <c r="P37" i="10"/>
  <c r="P75" i="10"/>
  <c r="P14" i="10"/>
  <c r="P25" i="10"/>
  <c r="P60" i="10"/>
  <c r="P53" i="10"/>
  <c r="P33" i="10"/>
  <c r="O72" i="10"/>
  <c r="P72" i="10" s="1"/>
  <c r="O28" i="10"/>
  <c r="O55" i="10"/>
  <c r="P55" i="10" s="1"/>
  <c r="O18" i="10"/>
  <c r="P18" i="10" s="1"/>
  <c r="O82" i="10"/>
  <c r="P82" i="10" s="1"/>
  <c r="O56" i="10"/>
  <c r="O70" i="10"/>
  <c r="P70" i="10" s="1"/>
  <c r="O29" i="10"/>
  <c r="P29" i="10" s="1"/>
  <c r="O47" i="10"/>
  <c r="P47" i="10" s="1"/>
  <c r="O65" i="10"/>
  <c r="O2" i="10"/>
  <c r="P2" i="10" s="1"/>
  <c r="O46" i="10"/>
  <c r="P46" i="10" s="1"/>
  <c r="O41" i="10"/>
  <c r="P41" i="10" s="1"/>
  <c r="O78" i="10"/>
  <c r="O77" i="10"/>
  <c r="P77" i="10" s="1"/>
  <c r="O50" i="10"/>
  <c r="P50" i="10" s="1"/>
  <c r="O22" i="10"/>
  <c r="P22" i="10" s="1"/>
  <c r="O19" i="10"/>
  <c r="O61" i="10"/>
  <c r="P61" i="10" s="1"/>
  <c r="O23" i="10"/>
  <c r="P23" i="10" s="1"/>
  <c r="O7" i="10"/>
  <c r="P7" i="10" s="1"/>
  <c r="O26" i="10"/>
  <c r="O68" i="10"/>
  <c r="P68" i="10" s="1"/>
  <c r="O16" i="10"/>
  <c r="P16" i="10" s="1"/>
  <c r="O57" i="10"/>
  <c r="P57" i="10" s="1"/>
  <c r="O3" i="10"/>
  <c r="O45" i="10"/>
  <c r="P45" i="10" s="1"/>
  <c r="O30" i="10"/>
  <c r="P30" i="10" s="1"/>
  <c r="O15" i="10"/>
  <c r="P15" i="10" s="1"/>
  <c r="O6" i="10"/>
  <c r="O62" i="10"/>
  <c r="P62" i="10" s="1"/>
  <c r="O42" i="10"/>
  <c r="P42" i="10" s="1"/>
  <c r="O58" i="10"/>
  <c r="P58" i="10" s="1"/>
  <c r="O59" i="10"/>
  <c r="O81" i="10"/>
  <c r="P81" i="10" s="1"/>
  <c r="O32" i="10"/>
  <c r="P32" i="10" s="1"/>
  <c r="O48" i="10"/>
  <c r="P48" i="10" s="1"/>
  <c r="O79" i="10"/>
  <c r="O11" i="10"/>
  <c r="P11" i="10" s="1"/>
  <c r="O43" i="10"/>
  <c r="P43" i="10" s="1"/>
  <c r="O4" i="10"/>
  <c r="P4" i="10" s="1"/>
  <c r="O66" i="10"/>
  <c r="O64" i="10"/>
  <c r="P64" i="10" s="1"/>
  <c r="O49" i="10"/>
  <c r="P49" i="10" s="1"/>
  <c r="O34" i="10"/>
  <c r="P34" i="10" s="1"/>
  <c r="O8" i="10"/>
  <c r="O54" i="10"/>
  <c r="P54" i="10" s="1"/>
  <c r="O44" i="10"/>
  <c r="P44" i="10" s="1"/>
  <c r="O5" i="10"/>
  <c r="P5" i="10" s="1"/>
  <c r="O74" i="10"/>
  <c r="O27" i="10"/>
  <c r="P27" i="10" s="1"/>
  <c r="O71" i="10"/>
  <c r="P71" i="10" s="1"/>
  <c r="O51" i="10"/>
  <c r="P51" i="10" s="1"/>
  <c r="O37" i="10"/>
  <c r="O52" i="10"/>
  <c r="P52" i="10" s="1"/>
  <c r="O12" i="10"/>
  <c r="P12" i="10" s="1"/>
  <c r="O13" i="10"/>
  <c r="P13" i="10" s="1"/>
  <c r="O75" i="10"/>
  <c r="O9" i="10"/>
  <c r="P9" i="10" s="1"/>
  <c r="O67" i="10"/>
  <c r="P67" i="10" s="1"/>
  <c r="O21" i="10"/>
  <c r="P21" i="10" s="1"/>
  <c r="O14" i="10"/>
  <c r="O76" i="10"/>
  <c r="P76" i="10" s="1"/>
  <c r="O36" i="10"/>
  <c r="P36" i="10" s="1"/>
  <c r="O80" i="10"/>
  <c r="P80" i="10" s="1"/>
  <c r="O25" i="10"/>
  <c r="O35" i="10"/>
  <c r="P35" i="10" s="1"/>
  <c r="O63" i="10"/>
  <c r="P63" i="10" s="1"/>
  <c r="O24" i="10"/>
  <c r="P24" i="10" s="1"/>
  <c r="O60" i="10"/>
  <c r="O69" i="10"/>
  <c r="P69" i="10" s="1"/>
  <c r="O73" i="10"/>
  <c r="P73" i="10" s="1"/>
  <c r="O20" i="10"/>
  <c r="P20" i="10" s="1"/>
  <c r="O53" i="10"/>
  <c r="O10" i="10"/>
  <c r="P10" i="10" s="1"/>
  <c r="O38" i="10"/>
  <c r="P38" i="10" s="1"/>
  <c r="O39" i="10"/>
  <c r="P39" i="10" s="1"/>
  <c r="O33" i="10"/>
  <c r="O31" i="10"/>
  <c r="P31" i="10" s="1"/>
  <c r="O40" i="10"/>
  <c r="P40" i="10" s="1"/>
  <c r="O17" i="10"/>
  <c r="P17" i="10" s="1"/>
  <c r="N72" i="10"/>
  <c r="N28" i="10"/>
  <c r="N55" i="10"/>
  <c r="N18" i="10"/>
  <c r="N82" i="10"/>
  <c r="N56" i="10"/>
  <c r="N70" i="10"/>
  <c r="N29" i="10"/>
  <c r="N47" i="10"/>
  <c r="N65" i="10"/>
  <c r="N2" i="10"/>
  <c r="N46" i="10"/>
  <c r="N41" i="10"/>
  <c r="N78" i="10"/>
  <c r="N77" i="10"/>
  <c r="N50" i="10"/>
  <c r="N22" i="10"/>
  <c r="N19" i="10"/>
  <c r="N61" i="10"/>
  <c r="N23" i="10"/>
  <c r="N7" i="10"/>
  <c r="N26" i="10"/>
  <c r="N68" i="10"/>
  <c r="N16" i="10"/>
  <c r="N57" i="10"/>
  <c r="N3" i="10"/>
  <c r="N45" i="10"/>
  <c r="N30" i="10"/>
  <c r="N15" i="10"/>
  <c r="N6" i="10"/>
  <c r="N62" i="10"/>
  <c r="N42" i="10"/>
  <c r="N58" i="10"/>
  <c r="N59" i="10"/>
  <c r="N81" i="10"/>
  <c r="N32" i="10"/>
  <c r="N48" i="10"/>
  <c r="N79" i="10"/>
  <c r="N11" i="10"/>
  <c r="N43" i="10"/>
  <c r="N4" i="10"/>
  <c r="N66" i="10"/>
  <c r="N64" i="10"/>
  <c r="N49" i="10"/>
  <c r="N34" i="10"/>
  <c r="N8" i="10"/>
  <c r="N54" i="10"/>
  <c r="N44" i="10"/>
  <c r="N5" i="10"/>
  <c r="N74" i="10"/>
  <c r="N27" i="10"/>
  <c r="N71" i="10"/>
  <c r="N51" i="10"/>
  <c r="N37" i="10"/>
  <c r="N52" i="10"/>
  <c r="N12" i="10"/>
  <c r="N13" i="10"/>
  <c r="N75" i="10"/>
  <c r="N9" i="10"/>
  <c r="N67" i="10"/>
  <c r="N21" i="10"/>
  <c r="N14" i="10"/>
  <c r="N76" i="10"/>
  <c r="N36" i="10"/>
  <c r="N80" i="10"/>
  <c r="N25" i="10"/>
  <c r="N35" i="10"/>
  <c r="N63" i="10"/>
  <c r="N24" i="10"/>
  <c r="N60" i="10"/>
  <c r="N69" i="10"/>
  <c r="N73" i="10"/>
  <c r="N20" i="10"/>
  <c r="N53" i="10"/>
  <c r="N10" i="10"/>
  <c r="N38" i="10"/>
  <c r="N39" i="10"/>
  <c r="N33" i="10"/>
  <c r="N31" i="10"/>
  <c r="N40" i="10"/>
  <c r="N17" i="10"/>
  <c r="W3" i="9"/>
  <c r="X3" i="9"/>
  <c r="Y3" i="9"/>
  <c r="W4" i="9"/>
  <c r="X4" i="9"/>
  <c r="Y4" i="9"/>
  <c r="W5" i="9"/>
  <c r="Z5" i="9" s="1"/>
  <c r="X5" i="9"/>
  <c r="Y5" i="9"/>
  <c r="W6" i="9"/>
  <c r="X6" i="9"/>
  <c r="Y6" i="9"/>
  <c r="W7" i="9"/>
  <c r="X7" i="9"/>
  <c r="Y7" i="9"/>
  <c r="W8" i="9"/>
  <c r="X8" i="9"/>
  <c r="Y8" i="9"/>
  <c r="W9" i="9"/>
  <c r="X9" i="9"/>
  <c r="Y9" i="9"/>
  <c r="W10" i="9"/>
  <c r="X10" i="9"/>
  <c r="Y10" i="9"/>
  <c r="W12" i="9"/>
  <c r="X12" i="9"/>
  <c r="Y12" i="9"/>
  <c r="W11" i="9"/>
  <c r="X11" i="9"/>
  <c r="Y11" i="9"/>
  <c r="W13" i="9"/>
  <c r="X13" i="9"/>
  <c r="Y13" i="9"/>
  <c r="W14" i="9"/>
  <c r="X14" i="9"/>
  <c r="Y14" i="9"/>
  <c r="W15" i="9"/>
  <c r="X15" i="9"/>
  <c r="Y15" i="9"/>
  <c r="W17" i="9"/>
  <c r="X17" i="9"/>
  <c r="Y17" i="9"/>
  <c r="W19" i="9"/>
  <c r="X19" i="9"/>
  <c r="Y19" i="9"/>
  <c r="W18" i="9"/>
  <c r="X18" i="9"/>
  <c r="Y18" i="9"/>
  <c r="W20" i="9"/>
  <c r="X20" i="9"/>
  <c r="Y20" i="9"/>
  <c r="W21" i="9"/>
  <c r="X21" i="9"/>
  <c r="Y21" i="9"/>
  <c r="W22" i="9"/>
  <c r="X22" i="9"/>
  <c r="Y22" i="9"/>
  <c r="W23" i="9"/>
  <c r="X23" i="9"/>
  <c r="Y23" i="9"/>
  <c r="W24" i="9"/>
  <c r="X24" i="9"/>
  <c r="Y24" i="9"/>
  <c r="Z24" i="9" s="1"/>
  <c r="W25" i="9"/>
  <c r="X25" i="9"/>
  <c r="Y25" i="9"/>
  <c r="W26" i="9"/>
  <c r="X26" i="9"/>
  <c r="Y26" i="9"/>
  <c r="W27" i="9"/>
  <c r="X27" i="9"/>
  <c r="Y27" i="9"/>
  <c r="W28" i="9"/>
  <c r="X28" i="9"/>
  <c r="Y28" i="9"/>
  <c r="W29" i="9"/>
  <c r="X29" i="9"/>
  <c r="Y29" i="9"/>
  <c r="W31" i="9"/>
  <c r="X31" i="9"/>
  <c r="Y31" i="9"/>
  <c r="W32" i="9"/>
  <c r="X32" i="9"/>
  <c r="Y32" i="9"/>
  <c r="W33" i="9"/>
  <c r="X33" i="9"/>
  <c r="Z33" i="9" s="1"/>
  <c r="Y33" i="9"/>
  <c r="W34" i="9"/>
  <c r="X34" i="9"/>
  <c r="Y34" i="9"/>
  <c r="W35" i="9"/>
  <c r="X35" i="9"/>
  <c r="Y35" i="9"/>
  <c r="W37" i="9"/>
  <c r="X37" i="9"/>
  <c r="Y37" i="9"/>
  <c r="W36" i="9"/>
  <c r="X36" i="9"/>
  <c r="Y36" i="9"/>
  <c r="W38" i="9"/>
  <c r="X38" i="9"/>
  <c r="Y38" i="9"/>
  <c r="W39" i="9"/>
  <c r="X39" i="9"/>
  <c r="Y39" i="9"/>
  <c r="W40" i="9"/>
  <c r="X40" i="9"/>
  <c r="Y40" i="9"/>
  <c r="W41" i="9"/>
  <c r="X41" i="9"/>
  <c r="Y41" i="9"/>
  <c r="W42" i="9"/>
  <c r="X42" i="9"/>
  <c r="Y42" i="9"/>
  <c r="W43" i="9"/>
  <c r="X43" i="9"/>
  <c r="Y43" i="9"/>
  <c r="W44" i="9"/>
  <c r="X44" i="9"/>
  <c r="Y44" i="9"/>
  <c r="W45" i="9"/>
  <c r="X45" i="9"/>
  <c r="Y45" i="9"/>
  <c r="W47" i="9"/>
  <c r="X47" i="9"/>
  <c r="Y47" i="9"/>
  <c r="W48" i="9"/>
  <c r="X48" i="9"/>
  <c r="Y48" i="9"/>
  <c r="W49" i="9"/>
  <c r="X49" i="9"/>
  <c r="Y49" i="9"/>
  <c r="W50" i="9"/>
  <c r="X50" i="9"/>
  <c r="Y50" i="9"/>
  <c r="W51" i="9"/>
  <c r="X51" i="9"/>
  <c r="Y51" i="9"/>
  <c r="W52" i="9"/>
  <c r="X52" i="9"/>
  <c r="Y52" i="9"/>
  <c r="W53" i="9"/>
  <c r="X53" i="9"/>
  <c r="Y53" i="9"/>
  <c r="W54" i="9"/>
  <c r="X54" i="9"/>
  <c r="Y54" i="9"/>
  <c r="W55" i="9"/>
  <c r="X55" i="9"/>
  <c r="Y55" i="9"/>
  <c r="W56" i="9"/>
  <c r="X56" i="9"/>
  <c r="Y56" i="9"/>
  <c r="W57" i="9"/>
  <c r="X57" i="9"/>
  <c r="Y57" i="9"/>
  <c r="W58" i="9"/>
  <c r="X58" i="9"/>
  <c r="Y58" i="9"/>
  <c r="W59" i="9"/>
  <c r="X59" i="9"/>
  <c r="Y59" i="9"/>
  <c r="W60" i="9"/>
  <c r="X60" i="9"/>
  <c r="Y60" i="9"/>
  <c r="W61" i="9"/>
  <c r="X61" i="9"/>
  <c r="Y61" i="9"/>
  <c r="W63" i="9"/>
  <c r="X63" i="9"/>
  <c r="Y63" i="9"/>
  <c r="W64" i="9"/>
  <c r="X64" i="9"/>
  <c r="Y64" i="9"/>
  <c r="W65" i="9"/>
  <c r="X65" i="9"/>
  <c r="Y65" i="9"/>
  <c r="W66" i="9"/>
  <c r="X66" i="9"/>
  <c r="Y66" i="9"/>
  <c r="W67" i="9"/>
  <c r="X67" i="9"/>
  <c r="Y67" i="9"/>
  <c r="W68" i="9"/>
  <c r="X68" i="9"/>
  <c r="Y68" i="9"/>
  <c r="W69" i="9"/>
  <c r="X69" i="9"/>
  <c r="Y69" i="9"/>
  <c r="W70" i="9"/>
  <c r="X70" i="9"/>
  <c r="Y70" i="9"/>
  <c r="W71" i="9"/>
  <c r="X71" i="9"/>
  <c r="Y71" i="9"/>
  <c r="W72" i="9"/>
  <c r="X72" i="9"/>
  <c r="Y72" i="9"/>
  <c r="W73" i="9"/>
  <c r="X73" i="9"/>
  <c r="Y73" i="9"/>
  <c r="W74" i="9"/>
  <c r="X74" i="9"/>
  <c r="Y74" i="9"/>
  <c r="W75" i="9"/>
  <c r="X75" i="9"/>
  <c r="Y75" i="9"/>
  <c r="W76" i="9"/>
  <c r="X76" i="9"/>
  <c r="Y76" i="9"/>
  <c r="W77" i="9"/>
  <c r="X77" i="9"/>
  <c r="Y77" i="9"/>
  <c r="W78" i="9"/>
  <c r="X78" i="9"/>
  <c r="Y78" i="9"/>
  <c r="W79" i="9"/>
  <c r="X79" i="9"/>
  <c r="Y79" i="9"/>
  <c r="W80" i="9"/>
  <c r="X80" i="9"/>
  <c r="Y80" i="9"/>
  <c r="W81" i="9"/>
  <c r="X81" i="9"/>
  <c r="Y81" i="9"/>
  <c r="W82" i="9"/>
  <c r="X82" i="9"/>
  <c r="Y82" i="9"/>
  <c r="W84" i="9"/>
  <c r="X84" i="9"/>
  <c r="Y84" i="9"/>
  <c r="W85" i="9"/>
  <c r="X85" i="9"/>
  <c r="Y85" i="9"/>
  <c r="W86" i="9"/>
  <c r="X86" i="9"/>
  <c r="Y86" i="9"/>
  <c r="W87" i="9"/>
  <c r="X87" i="9"/>
  <c r="Y87" i="9"/>
  <c r="W88" i="9"/>
  <c r="X88" i="9"/>
  <c r="Y88" i="9"/>
  <c r="W90" i="9"/>
  <c r="X90" i="9"/>
  <c r="Y90" i="9"/>
  <c r="W89" i="9"/>
  <c r="X89" i="9"/>
  <c r="Y89" i="9"/>
  <c r="W91" i="9"/>
  <c r="X91" i="9"/>
  <c r="Y91" i="9"/>
  <c r="W92" i="9"/>
  <c r="X92" i="9"/>
  <c r="Y92" i="9"/>
  <c r="W93" i="9"/>
  <c r="X93" i="9"/>
  <c r="Y93" i="9"/>
  <c r="W95" i="9"/>
  <c r="Z95" i="9" s="1"/>
  <c r="X95" i="9"/>
  <c r="Y95" i="9"/>
  <c r="W94" i="9"/>
  <c r="X94" i="9"/>
  <c r="Y94" i="9"/>
  <c r="W96" i="9"/>
  <c r="X96" i="9"/>
  <c r="Y96" i="9"/>
  <c r="W97" i="9"/>
  <c r="X97" i="9"/>
  <c r="Y97" i="9"/>
  <c r="Y2" i="9"/>
  <c r="X2" i="9"/>
  <c r="W2" i="9"/>
  <c r="Z26" i="9"/>
  <c r="V11" i="9"/>
  <c r="V6" i="9"/>
  <c r="V8" i="9"/>
  <c r="V13" i="9"/>
  <c r="V4" i="9"/>
  <c r="V15" i="9"/>
  <c r="V14" i="9"/>
  <c r="V9" i="9"/>
  <c r="V10" i="9"/>
  <c r="V5" i="9"/>
  <c r="V7" i="9"/>
  <c r="V12" i="9"/>
  <c r="V2" i="9"/>
  <c r="V23" i="9"/>
  <c r="V24" i="9"/>
  <c r="V29" i="9"/>
  <c r="V28" i="9"/>
  <c r="V26" i="9"/>
  <c r="V18" i="9"/>
  <c r="V22" i="9"/>
  <c r="V25" i="9"/>
  <c r="V21" i="9"/>
  <c r="V17" i="9"/>
  <c r="V20" i="9"/>
  <c r="V27" i="9"/>
  <c r="V19" i="9"/>
  <c r="V45" i="9"/>
  <c r="V39" i="9"/>
  <c r="V31" i="9"/>
  <c r="V42" i="9"/>
  <c r="V38" i="9"/>
  <c r="V35" i="9"/>
  <c r="V33" i="9"/>
  <c r="V32" i="9"/>
  <c r="V40" i="9"/>
  <c r="V37" i="9"/>
  <c r="V36" i="9"/>
  <c r="V41" i="9"/>
  <c r="V44" i="9"/>
  <c r="V43" i="9"/>
  <c r="V34" i="9"/>
  <c r="V56" i="9"/>
  <c r="V61" i="9"/>
  <c r="V50" i="9"/>
  <c r="V53" i="9"/>
  <c r="V47" i="9"/>
  <c r="V59" i="9"/>
  <c r="V58" i="9"/>
  <c r="V55" i="9"/>
  <c r="V52" i="9"/>
  <c r="V49" i="9"/>
  <c r="V57" i="9"/>
  <c r="V54" i="9"/>
  <c r="V48" i="9"/>
  <c r="V60" i="9"/>
  <c r="V51" i="9"/>
  <c r="V75" i="9"/>
  <c r="V72" i="9"/>
  <c r="V70" i="9"/>
  <c r="V80" i="9"/>
  <c r="V71" i="9"/>
  <c r="V65" i="9"/>
  <c r="V64" i="9"/>
  <c r="V77" i="9"/>
  <c r="V63" i="9"/>
  <c r="V81" i="9"/>
  <c r="V73" i="9"/>
  <c r="V82" i="9"/>
  <c r="V74" i="9"/>
  <c r="V79" i="9"/>
  <c r="V68" i="9"/>
  <c r="V66" i="9"/>
  <c r="V78" i="9"/>
  <c r="V69" i="9"/>
  <c r="V76" i="9"/>
  <c r="V67" i="9"/>
  <c r="V89" i="9"/>
  <c r="V97" i="9"/>
  <c r="V86" i="9"/>
  <c r="V92" i="9"/>
  <c r="V94" i="9"/>
  <c r="V96" i="9"/>
  <c r="V85" i="9"/>
  <c r="V93" i="9"/>
  <c r="V84" i="9"/>
  <c r="V95" i="9"/>
  <c r="V90" i="9"/>
  <c r="V87" i="9"/>
  <c r="V88" i="9"/>
  <c r="V91" i="9"/>
  <c r="V3" i="9"/>
  <c r="Z96" i="9" l="1"/>
  <c r="Z42" i="9"/>
  <c r="Z21" i="9"/>
  <c r="AA21" i="9" s="1"/>
  <c r="Z19" i="9"/>
  <c r="AA19" i="9" s="1"/>
  <c r="Z15" i="9"/>
  <c r="AA15" i="9" s="1"/>
  <c r="Z68" i="9"/>
  <c r="AA68" i="9" s="1"/>
  <c r="Z57" i="9"/>
  <c r="Z40" i="9"/>
  <c r="AA33" i="9"/>
  <c r="AA24" i="9"/>
  <c r="Z58" i="9"/>
  <c r="AA58" i="9" s="1"/>
  <c r="Z50" i="9"/>
  <c r="AA50" i="9" s="1"/>
  <c r="Z34" i="9"/>
  <c r="AA34" i="9" s="1"/>
  <c r="Z43" i="9"/>
  <c r="AA43" i="9" s="1"/>
  <c r="Z3" i="9"/>
  <c r="Z75" i="9"/>
  <c r="AA75" i="9" s="1"/>
  <c r="Z11" i="9"/>
  <c r="AA26" i="9"/>
  <c r="Z76" i="9"/>
  <c r="AA76" i="9" s="1"/>
  <c r="Z66" i="9"/>
  <c r="AA66" i="9" s="1"/>
  <c r="Z64" i="9"/>
  <c r="AA64" i="9" s="1"/>
  <c r="Z65" i="9"/>
  <c r="AA65" i="9" s="1"/>
  <c r="Z47" i="9"/>
  <c r="AA47" i="9" s="1"/>
  <c r="Z36" i="9"/>
  <c r="AA36" i="9" s="1"/>
  <c r="Z32" i="9"/>
  <c r="AA32" i="9" s="1"/>
  <c r="Z20" i="9"/>
  <c r="AA20" i="9" s="1"/>
  <c r="Z12" i="9"/>
  <c r="AA12" i="9" s="1"/>
  <c r="Z6" i="9"/>
  <c r="AA6" i="9" s="1"/>
  <c r="Z73" i="9"/>
  <c r="AA73" i="9" s="1"/>
  <c r="Z70" i="9"/>
  <c r="AA70" i="9" s="1"/>
  <c r="AA57" i="9"/>
  <c r="Z49" i="9"/>
  <c r="AA49" i="9" s="1"/>
  <c r="Z31" i="9"/>
  <c r="AA31" i="9" s="1"/>
  <c r="Z13" i="9"/>
  <c r="AA13" i="9" s="1"/>
  <c r="AA96" i="9"/>
  <c r="Z78" i="9"/>
  <c r="AA78" i="9" s="1"/>
  <c r="Z82" i="9"/>
  <c r="AA82" i="9" s="1"/>
  <c r="Z51" i="9"/>
  <c r="AA51" i="9" s="1"/>
  <c r="Z54" i="9"/>
  <c r="AA54" i="9" s="1"/>
  <c r="Z53" i="9"/>
  <c r="AA53" i="9" s="1"/>
  <c r="AA40" i="9"/>
  <c r="AA42" i="9"/>
  <c r="Z17" i="9"/>
  <c r="AA17" i="9" s="1"/>
  <c r="Z23" i="9"/>
  <c r="AA23" i="9" s="1"/>
  <c r="Z2" i="9"/>
  <c r="AA2" i="9" s="1"/>
  <c r="Z7" i="9"/>
  <c r="AA7" i="9" s="1"/>
  <c r="AA5" i="9"/>
  <c r="Z93" i="9"/>
  <c r="AA93" i="9" s="1"/>
  <c r="Z91" i="9"/>
  <c r="AA91" i="9" s="1"/>
  <c r="Z88" i="9"/>
  <c r="AA88" i="9" s="1"/>
  <c r="AA95" i="9"/>
  <c r="Z85" i="9"/>
  <c r="AA85" i="9" s="1"/>
  <c r="Z97" i="9"/>
  <c r="AA97" i="9" s="1"/>
  <c r="Z90" i="9"/>
  <c r="AA90" i="9" s="1"/>
  <c r="Z84" i="9"/>
  <c r="AA84" i="9" s="1"/>
  <c r="Z92" i="9"/>
  <c r="AA92" i="9" s="1"/>
  <c r="Z67" i="9"/>
  <c r="AA67" i="9" s="1"/>
  <c r="Z69" i="9"/>
  <c r="AA69" i="9" s="1"/>
  <c r="Z74" i="9"/>
  <c r="AA74" i="9" s="1"/>
  <c r="Z77" i="9"/>
  <c r="AA77" i="9" s="1"/>
  <c r="Z80" i="9"/>
  <c r="AA80" i="9" s="1"/>
  <c r="Z72" i="9"/>
  <c r="AA72" i="9" s="1"/>
  <c r="Z55" i="9"/>
  <c r="AA55" i="9" s="1"/>
  <c r="Z59" i="9"/>
  <c r="AA59" i="9" s="1"/>
  <c r="Z56" i="9"/>
  <c r="AA56" i="9" s="1"/>
  <c r="Z41" i="9"/>
  <c r="AA41" i="9" s="1"/>
  <c r="Z37" i="9"/>
  <c r="AA37" i="9" s="1"/>
  <c r="Z38" i="9"/>
  <c r="AA38" i="9" s="1"/>
  <c r="Z27" i="9"/>
  <c r="AA27" i="9" s="1"/>
  <c r="Z22" i="9"/>
  <c r="AA22" i="9" s="1"/>
  <c r="Z10" i="9"/>
  <c r="AA10" i="9" s="1"/>
  <c r="Z14" i="9"/>
  <c r="AA14" i="9" s="1"/>
  <c r="Z94" i="9"/>
  <c r="AA94" i="9" s="1"/>
  <c r="Z79" i="9"/>
  <c r="AA79" i="9" s="1"/>
  <c r="Z63" i="9"/>
  <c r="AA63" i="9" s="1"/>
  <c r="Z48" i="9"/>
  <c r="AA48" i="9" s="1"/>
  <c r="Z61" i="9"/>
  <c r="AA61" i="9" s="1"/>
  <c r="Z35" i="9"/>
  <c r="AA35" i="9" s="1"/>
  <c r="Z45" i="9"/>
  <c r="AA45" i="9" s="1"/>
  <c r="Z25" i="9"/>
  <c r="AA25" i="9" s="1"/>
  <c r="Z29" i="9"/>
  <c r="AA29" i="9" s="1"/>
  <c r="Z4" i="9"/>
  <c r="Z8" i="9"/>
  <c r="AA8" i="9" s="1"/>
  <c r="Z87" i="9"/>
  <c r="AA87" i="9" s="1"/>
  <c r="Z86" i="9"/>
  <c r="AA86" i="9" s="1"/>
  <c r="Z89" i="9"/>
  <c r="AA89" i="9" s="1"/>
  <c r="Z81" i="9"/>
  <c r="AA81" i="9" s="1"/>
  <c r="Z71" i="9"/>
  <c r="AA71" i="9" s="1"/>
  <c r="Z60" i="9"/>
  <c r="AA60" i="9" s="1"/>
  <c r="Z52" i="9"/>
  <c r="AA52" i="9" s="1"/>
  <c r="Z44" i="9"/>
  <c r="AA44" i="9" s="1"/>
  <c r="Z39" i="9"/>
  <c r="AA39" i="9" s="1"/>
  <c r="Z18" i="9"/>
  <c r="AA18" i="9" s="1"/>
  <c r="Z28" i="9"/>
  <c r="AA28" i="9" s="1"/>
  <c r="Z9" i="9"/>
  <c r="AA9" i="9" s="1"/>
  <c r="AA11" i="9"/>
  <c r="L2" i="5"/>
  <c r="M2" i="5" s="1"/>
  <c r="L4" i="5"/>
  <c r="M4" i="5" s="1"/>
  <c r="L8" i="5"/>
  <c r="M8" i="5" s="1"/>
  <c r="L10" i="5"/>
  <c r="M10" i="5" s="1"/>
  <c r="L21" i="5"/>
  <c r="M21" i="5" s="1"/>
  <c r="L22" i="5"/>
  <c r="M22" i="5" s="1"/>
  <c r="L9" i="5"/>
  <c r="M9" i="5" s="1"/>
  <c r="L11" i="5"/>
  <c r="M11" i="5" s="1"/>
  <c r="L17" i="5"/>
  <c r="M17" i="5" s="1"/>
  <c r="L13" i="5"/>
  <c r="M13" i="5" s="1"/>
  <c r="L3" i="5"/>
  <c r="M3" i="5" s="1"/>
  <c r="L19" i="5"/>
  <c r="M19" i="5" s="1"/>
  <c r="L18" i="5"/>
  <c r="M18" i="5" s="1"/>
  <c r="L5" i="5"/>
  <c r="M5" i="5" s="1"/>
  <c r="L6" i="5"/>
  <c r="M6" i="5" s="1"/>
  <c r="L14" i="5"/>
  <c r="M14" i="5" s="1"/>
  <c r="L7" i="5"/>
  <c r="M7" i="5" s="1"/>
  <c r="L12" i="5"/>
  <c r="M12" i="5" s="1"/>
  <c r="L15" i="5"/>
  <c r="M15" i="5" s="1"/>
  <c r="L20" i="5"/>
  <c r="M20" i="5" s="1"/>
  <c r="L16" i="5"/>
  <c r="M16" i="5" s="1"/>
</calcChain>
</file>

<file path=xl/sharedStrings.xml><?xml version="1.0" encoding="utf-8"?>
<sst xmlns="http://schemas.openxmlformats.org/spreadsheetml/2006/main" count="4808" uniqueCount="590">
  <si>
    <t>Place</t>
  </si>
  <si>
    <t>Ties</t>
  </si>
  <si>
    <t>Sail No</t>
  </si>
  <si>
    <t>Boat Name</t>
  </si>
  <si>
    <t>Skipper</t>
  </si>
  <si>
    <t>Sers Score</t>
  </si>
  <si>
    <t>Race 8</t>
  </si>
  <si>
    <t>Race 7</t>
  </si>
  <si>
    <t>Race 6</t>
  </si>
  <si>
    <t>Race 5</t>
  </si>
  <si>
    <t>Race 4</t>
  </si>
  <si>
    <t>Race 3</t>
  </si>
  <si>
    <t>Race 2</t>
  </si>
  <si>
    <t>Race 1</t>
  </si>
  <si>
    <t>N381</t>
  </si>
  <si>
    <t>AETOS</t>
  </si>
  <si>
    <t>Christian Charalambo</t>
  </si>
  <si>
    <t>WORLDS APART</t>
  </si>
  <si>
    <t>Christopher Stannard</t>
  </si>
  <si>
    <t>[7.0]</t>
  </si>
  <si>
    <t>G-WHIZZ</t>
  </si>
  <si>
    <t>Graeme Davey</t>
  </si>
  <si>
    <t>KOKO</t>
  </si>
  <si>
    <t>David Leslie</t>
  </si>
  <si>
    <t>IZZI</t>
  </si>
  <si>
    <t>Andrew Springer</t>
  </si>
  <si>
    <t>FRENCH CONNECTION</t>
  </si>
  <si>
    <t>Michael Murphy</t>
  </si>
  <si>
    <t>[9.0]</t>
  </si>
  <si>
    <t>SAOIRSE</t>
  </si>
  <si>
    <t>TAKANA</t>
  </si>
  <si>
    <t>Paul Williams</t>
  </si>
  <si>
    <t>FARRST COMPANY</t>
  </si>
  <si>
    <t>Alan Grundy</t>
  </si>
  <si>
    <t>AURORA</t>
  </si>
  <si>
    <t>Jeffery Lewis</t>
  </si>
  <si>
    <t>AGROVATION</t>
  </si>
  <si>
    <t>Michael Groves</t>
  </si>
  <si>
    <t>TARTAN</t>
  </si>
  <si>
    <t>Ian Sanford</t>
  </si>
  <si>
    <t>M138</t>
  </si>
  <si>
    <t>CONQUISTA</t>
  </si>
  <si>
    <t>Alan Bull</t>
  </si>
  <si>
    <t>SIROCCO</t>
  </si>
  <si>
    <t>Peter Dodds</t>
  </si>
  <si>
    <t>VESILLE</t>
  </si>
  <si>
    <t>Patrick Medley Graem</t>
  </si>
  <si>
    <t>R7</t>
  </si>
  <si>
    <t>WIND CHARMER</t>
  </si>
  <si>
    <t>Peter Francis</t>
  </si>
  <si>
    <t>HASTA LA VISTA</t>
  </si>
  <si>
    <t>John Veale</t>
  </si>
  <si>
    <t>SHEMOZZLE</t>
  </si>
  <si>
    <t>TANA</t>
  </si>
  <si>
    <t>REX</t>
  </si>
  <si>
    <t>SILVER SPRAY</t>
  </si>
  <si>
    <t>David Wells</t>
  </si>
  <si>
    <t>SERENDIPITY</t>
  </si>
  <si>
    <t>Peter May</t>
  </si>
  <si>
    <t>FIREFLY</t>
  </si>
  <si>
    <t>Roger Gee</t>
  </si>
  <si>
    <t>STREETFIGHTER</t>
  </si>
  <si>
    <t>Ian Smith</t>
  </si>
  <si>
    <t>SEASCAPE</t>
  </si>
  <si>
    <t>Kris Romuld</t>
  </si>
  <si>
    <t>HYC17</t>
  </si>
  <si>
    <t>COCO</t>
  </si>
  <si>
    <t>Jenny Farrell</t>
  </si>
  <si>
    <t>OUT OF AFRICA</t>
  </si>
  <si>
    <t>Harvey Porter</t>
  </si>
  <si>
    <t>JOKA</t>
  </si>
  <si>
    <t>Cecil Williams</t>
  </si>
  <si>
    <t>PACA</t>
  </si>
  <si>
    <t>AMATEAU</t>
  </si>
  <si>
    <t>Brian Davey</t>
  </si>
  <si>
    <t>ARAWA</t>
  </si>
  <si>
    <t>G Mcdowell /K Tierne</t>
  </si>
  <si>
    <t>AUS19</t>
  </si>
  <si>
    <t>JAYTRIPPER</t>
  </si>
  <si>
    <t>Mark Rhodes</t>
  </si>
  <si>
    <t>KA125</t>
  </si>
  <si>
    <t>PEA JAY</t>
  </si>
  <si>
    <t>David Dossetor</t>
  </si>
  <si>
    <t>PEJO LARK</t>
  </si>
  <si>
    <t>Warren Richards</t>
  </si>
  <si>
    <t>AUS158</t>
  </si>
  <si>
    <t>JAYDED</t>
  </si>
  <si>
    <t>Gordon McGrath</t>
  </si>
  <si>
    <t>VITESSE</t>
  </si>
  <si>
    <t>AUS4483</t>
  </si>
  <si>
    <t>DEATH STAR</t>
  </si>
  <si>
    <t>Michael Morrisey</t>
  </si>
  <si>
    <t>CAPRIOLE</t>
  </si>
  <si>
    <t>Geoffrey Lucas</t>
  </si>
  <si>
    <t>AUS872</t>
  </si>
  <si>
    <t>JESTER</t>
  </si>
  <si>
    <t>David Kiddell</t>
  </si>
  <si>
    <t>FORCE FOUR</t>
  </si>
  <si>
    <t>Tim Kannegieter</t>
  </si>
  <si>
    <t>THE SAINTS</t>
  </si>
  <si>
    <t>Bruce Hilliard</t>
  </si>
  <si>
    <t>L'ATTITUDE</t>
  </si>
  <si>
    <t>Egon Ostergaard</t>
  </si>
  <si>
    <t>M101</t>
  </si>
  <si>
    <t>MISTRESS</t>
  </si>
  <si>
    <t>Ray Hand</t>
  </si>
  <si>
    <t>SM226</t>
  </si>
  <si>
    <t>RED WILLIAM</t>
  </si>
  <si>
    <t>James Kearney</t>
  </si>
  <si>
    <t>DOLPHIN II</t>
  </si>
  <si>
    <t>Johan Brinch</t>
  </si>
  <si>
    <t>FOLKLORE</t>
  </si>
  <si>
    <t>William McLaughlin</t>
  </si>
  <si>
    <t>ANNABELLA</t>
  </si>
  <si>
    <t>Peter Rowley</t>
  </si>
  <si>
    <t>BELLA</t>
  </si>
  <si>
    <t>Andrew Robertson</t>
  </si>
  <si>
    <t>COCKATOO</t>
  </si>
  <si>
    <t>John Southwood</t>
  </si>
  <si>
    <t>SALTBUSH BILL</t>
  </si>
  <si>
    <t>John Pymble</t>
  </si>
  <si>
    <t>BARUBI</t>
  </si>
  <si>
    <t>Michael Wise</t>
  </si>
  <si>
    <t>MH117</t>
  </si>
  <si>
    <t>HIGHLAND GHOST</t>
  </si>
  <si>
    <t>James Douglas</t>
  </si>
  <si>
    <t>WILMETTE</t>
  </si>
  <si>
    <t>Wayne Rigney</t>
  </si>
  <si>
    <t>KIA KAHA</t>
  </si>
  <si>
    <t>Jorgen Kristoffersen</t>
  </si>
  <si>
    <t>BLUE CHIP</t>
  </si>
  <si>
    <t>Malcolm Blomfield</t>
  </si>
  <si>
    <t>NAUGHTY CALL</t>
  </si>
  <si>
    <t>Colin Wiley</t>
  </si>
  <si>
    <t>DISKO TROOPER</t>
  </si>
  <si>
    <t>Ross And John Mackay</t>
  </si>
  <si>
    <t>AUS759</t>
  </si>
  <si>
    <t>TISM</t>
  </si>
  <si>
    <t>Ritchie Lees</t>
  </si>
  <si>
    <t>GBR32</t>
  </si>
  <si>
    <t>Tim Harrington</t>
  </si>
  <si>
    <t>OLD MOTHER</t>
  </si>
  <si>
    <t>Tony Clark</t>
  </si>
  <si>
    <t>AUS766</t>
  </si>
  <si>
    <t>GEM</t>
  </si>
  <si>
    <t>Robert Russell</t>
  </si>
  <si>
    <t>AUS758</t>
  </si>
  <si>
    <t>FOXY</t>
  </si>
  <si>
    <t>Dj Holster</t>
  </si>
  <si>
    <t>ETESIAN</t>
  </si>
  <si>
    <t>Bram Penberthy</t>
  </si>
  <si>
    <t>FORTE FOREVER</t>
  </si>
  <si>
    <t>Jim Lelliott</t>
  </si>
  <si>
    <t>FAST FORWARD</t>
  </si>
  <si>
    <t>WAYWARD</t>
  </si>
  <si>
    <t>Rich Imlay</t>
  </si>
  <si>
    <t>AUS067</t>
  </si>
  <si>
    <t>SWEENEY-TODD</t>
  </si>
  <si>
    <t>SPEEDWELL</t>
  </si>
  <si>
    <t>AUS762</t>
  </si>
  <si>
    <t>CHLOE</t>
  </si>
  <si>
    <t>Tim Murray</t>
  </si>
  <si>
    <t>B3200</t>
  </si>
  <si>
    <t>42 SOUTH</t>
  </si>
  <si>
    <t>Bruce Wymond</t>
  </si>
  <si>
    <t>BUSH TELEGRAPH</t>
  </si>
  <si>
    <t>Fiona &amp; David Davies</t>
  </si>
  <si>
    <t>PASSION X</t>
  </si>
  <si>
    <t>David Edmiston</t>
  </si>
  <si>
    <t>MERIDIAN</t>
  </si>
  <si>
    <t>Stephen Bradley</t>
  </si>
  <si>
    <t>MUCH ADO V</t>
  </si>
  <si>
    <t>Darren Beck</t>
  </si>
  <si>
    <t>JOLI</t>
  </si>
  <si>
    <t>Adrian Van Bellen</t>
  </si>
  <si>
    <t>FIREBALL</t>
  </si>
  <si>
    <t>Bill Lea</t>
  </si>
  <si>
    <t>LISDILLON</t>
  </si>
  <si>
    <t>Andrew Richardson</t>
  </si>
  <si>
    <t>FLASHBACK</t>
  </si>
  <si>
    <t>Brian Cunynghame</t>
  </si>
  <si>
    <t>AVALON</t>
  </si>
  <si>
    <t>Geoff Ford</t>
  </si>
  <si>
    <t>A6</t>
  </si>
  <si>
    <t>DUMP TRUCK</t>
  </si>
  <si>
    <t>Christian Beck</t>
  </si>
  <si>
    <t>SWEET CHARIOT</t>
  </si>
  <si>
    <t>Ralph Pickering</t>
  </si>
  <si>
    <t>UTOPIA</t>
  </si>
  <si>
    <t>John Amos</t>
  </si>
  <si>
    <t>IRUKANDJI</t>
  </si>
  <si>
    <t>P Stubbs/S Nash</t>
  </si>
  <si>
    <t>AUSREO</t>
  </si>
  <si>
    <t>Ian Creak</t>
  </si>
  <si>
    <t>JACKPOT</t>
  </si>
  <si>
    <t>Robert Hale</t>
  </si>
  <si>
    <t>Catherine Bayliss</t>
  </si>
  <si>
    <t>BEAR</t>
  </si>
  <si>
    <t>Andrew Cowie</t>
  </si>
  <si>
    <t>AUS4773</t>
  </si>
  <si>
    <t>MADDER N BADDER</t>
  </si>
  <si>
    <t>Chris Oneill</t>
  </si>
  <si>
    <t>FLAIR</t>
  </si>
  <si>
    <t>Phil Hare</t>
  </si>
  <si>
    <t>Paul Stubbs</t>
  </si>
  <si>
    <t>lace</t>
  </si>
  <si>
    <t>PACIFIC EDGE</t>
  </si>
  <si>
    <t>Jefferson Smith</t>
  </si>
  <si>
    <t>SEAS THE MOMENT</t>
  </si>
  <si>
    <t>Bill Bixley</t>
  </si>
  <si>
    <t>STARELAN</t>
  </si>
  <si>
    <t>Sp Race 6</t>
  </si>
  <si>
    <t>Sp Race 3</t>
  </si>
  <si>
    <t>Su Race 1</t>
  </si>
  <si>
    <t>Su Race 5</t>
  </si>
  <si>
    <t>Au Race 8</t>
  </si>
  <si>
    <t>Au Race 5</t>
  </si>
  <si>
    <t>Au Race 2</t>
  </si>
  <si>
    <t xml:space="preserve"> </t>
  </si>
  <si>
    <t>MY Fac</t>
  </si>
  <si>
    <t>Div</t>
  </si>
  <si>
    <t>Total 1 Drop</t>
  </si>
  <si>
    <t>Blu</t>
  </si>
  <si>
    <t>W</t>
  </si>
  <si>
    <t>O</t>
  </si>
  <si>
    <t>Go</t>
  </si>
  <si>
    <t>Gr</t>
  </si>
  <si>
    <t>Bla</t>
  </si>
  <si>
    <t>Trophy</t>
  </si>
  <si>
    <t>Balmain and Allan</t>
  </si>
  <si>
    <t>Best performing Twilight Boat</t>
  </si>
  <si>
    <t>Best perfoming GFS boat in Blue Div WHWS</t>
  </si>
  <si>
    <t>Best perfoming GFS boat in Gold Div WHWS</t>
  </si>
  <si>
    <t>Best perfoming GFS boat in Black Div WHWS</t>
  </si>
  <si>
    <t>Best perfoming GFS boat in Green Div WHWS</t>
  </si>
  <si>
    <t xml:space="preserve">Contribution to the Club </t>
  </si>
  <si>
    <t xml:space="preserve">Queen Elizabeth II Jubilee Trophy </t>
  </si>
  <si>
    <t xml:space="preserve">John Dowd Trophy </t>
  </si>
  <si>
    <t xml:space="preserve">Division 2 Overall Handicap Pointscore </t>
  </si>
  <si>
    <t>Crows Nest Ship Chandlers Pty Ltd Trophy</t>
  </si>
  <si>
    <t xml:space="preserve">Continued Handicap Results Despite Changing Handicap </t>
  </si>
  <si>
    <t xml:space="preserve">Joe Walsh Rigging Trophy – Blue Division </t>
  </si>
  <si>
    <t xml:space="preserve">Blue Division handicap result in Down Harbour Series </t>
  </si>
  <si>
    <t xml:space="preserve">White Division handicap result in Down Harbour Series </t>
  </si>
  <si>
    <t xml:space="preserve">Red Division handicap result in Down Harbour Series </t>
  </si>
  <si>
    <t xml:space="preserve">Joe Walsh Rigging Trophy – White Division </t>
  </si>
  <si>
    <t xml:space="preserve">Joe Walsh Rigging Trophy – Red Division </t>
  </si>
  <si>
    <t>The Mayor’s Trophy</t>
  </si>
  <si>
    <t xml:space="preserve">Best Overall J24 in Twilight on Scratch </t>
  </si>
  <si>
    <t>Ian Cohen Memorial Trophy</t>
  </si>
  <si>
    <t>Best Handicap Result in Spring Series Division 2</t>
  </si>
  <si>
    <t>Best Overall Result in Saturday Summer Handicap Series</t>
  </si>
  <si>
    <t>Frank Crowe Etchells Overall Handicap Trophy</t>
  </si>
  <si>
    <t>Lowest handicap score for Etchells in Spring and Autumn Series</t>
  </si>
  <si>
    <t>Best Handicap Result in Nominated MY Series Races</t>
  </si>
  <si>
    <t>Ian Thorpe Trophy</t>
  </si>
  <si>
    <t>Reason</t>
  </si>
  <si>
    <t>Owner</t>
  </si>
  <si>
    <t>Cavalier 28 Association Trophy</t>
  </si>
  <si>
    <t>Passion X</t>
  </si>
  <si>
    <t>Foxy</t>
  </si>
  <si>
    <t>DJ Holster</t>
  </si>
  <si>
    <t>Gwhizz</t>
  </si>
  <si>
    <t>Capriole</t>
  </si>
  <si>
    <t>Paca</t>
  </si>
  <si>
    <t>Koko</t>
  </si>
  <si>
    <t>Greenwitch Yardstick Trophy</t>
  </si>
  <si>
    <t>Twilight Blue Division</t>
  </si>
  <si>
    <t>Spring Series</t>
  </si>
  <si>
    <t xml:space="preserve"> 1=</t>
  </si>
  <si>
    <t>Twilight Green Division</t>
  </si>
  <si>
    <t>2=</t>
  </si>
  <si>
    <t>Twilight White Division</t>
  </si>
  <si>
    <t>Twilight Orange Division</t>
  </si>
  <si>
    <t>Twilight Gold Division</t>
  </si>
  <si>
    <t>Twilight Black Division</t>
  </si>
  <si>
    <t>Ross and John Mackay</t>
  </si>
  <si>
    <t>Summer Series</t>
  </si>
  <si>
    <t>Martin Kluckow and Mark Bowman</t>
  </si>
  <si>
    <t>Graeme McDowell and Keith Tierney</t>
  </si>
  <si>
    <t>Patrick Houlihan and Jack Thomas</t>
  </si>
  <si>
    <t>Max Gundy and Robert Paton</t>
  </si>
  <si>
    <t xml:space="preserve">Julian Todd </t>
  </si>
  <si>
    <t>Julian Todd</t>
  </si>
  <si>
    <t>John Moffat and David Quail</t>
  </si>
  <si>
    <t>Fiona and David Davies</t>
  </si>
  <si>
    <t>John Hayward and Paul Clune</t>
  </si>
  <si>
    <t>Patrick Medley</t>
  </si>
  <si>
    <t>Glenda Cameron-Strange</t>
  </si>
  <si>
    <t>Pam Joy and Lesley Barr</t>
  </si>
  <si>
    <t>WHWS Division 1 GFS 12ft Flying Squadron Perpetual Winter Series Trophy</t>
  </si>
  <si>
    <t>WHWS Division 2 GFS Winter Series Red Division Trophy</t>
  </si>
  <si>
    <t>WHWS Division 3 Winter Series Black Division Trophy</t>
  </si>
  <si>
    <t>WHWS Division 4 Winter Series Green Division Trophy</t>
  </si>
  <si>
    <t>Gregory Jacques and Andrew Wise</t>
  </si>
  <si>
    <t>Gore Creek Trophy</t>
  </si>
  <si>
    <t xml:space="preserve">Twilight Orange mosti Improved in overall serie trophy </t>
  </si>
  <si>
    <t>P Houlihan /J Thomas</t>
  </si>
  <si>
    <t>J Hayward /P Clune</t>
  </si>
  <si>
    <t>Pam Joy</t>
  </si>
  <si>
    <t>Autumn Series</t>
  </si>
  <si>
    <t>Race 9</t>
  </si>
  <si>
    <t>[8.0]</t>
  </si>
  <si>
    <t>Andrew / Greg Wise /</t>
  </si>
  <si>
    <t>CIARA</t>
  </si>
  <si>
    <t>A67</t>
  </si>
  <si>
    <t>SPECTRE</t>
  </si>
  <si>
    <t>Peter Chapman Andrew</t>
  </si>
  <si>
    <t>M Gundy / B Paton</t>
  </si>
  <si>
    <t>J Todd / K Sweeney</t>
  </si>
  <si>
    <t>AUS1106</t>
  </si>
  <si>
    <t>SAINTS III</t>
  </si>
  <si>
    <t>J Moffat D Quail</t>
  </si>
  <si>
    <t>VAKA TOTOLO</t>
  </si>
  <si>
    <t>Dennis Arnott</t>
  </si>
  <si>
    <t>Series</t>
  </si>
  <si>
    <t>Twilight WhiteDivision</t>
  </si>
  <si>
    <t>3=</t>
  </si>
  <si>
    <t>1=</t>
  </si>
  <si>
    <t>Christian Charalambous</t>
  </si>
  <si>
    <t>Total</t>
  </si>
  <si>
    <t>worst 1</t>
  </si>
  <si>
    <t>worst 2</t>
  </si>
  <si>
    <t>worst 3</t>
  </si>
  <si>
    <t>Total Worst</t>
  </si>
  <si>
    <t xml:space="preserve">Series </t>
  </si>
  <si>
    <t>Overall Series</t>
  </si>
  <si>
    <t>Division</t>
  </si>
  <si>
    <t>n</t>
  </si>
  <si>
    <t>x</t>
  </si>
  <si>
    <t>y</t>
  </si>
  <si>
    <t>z</t>
  </si>
  <si>
    <t>w</t>
  </si>
  <si>
    <t>fac</t>
  </si>
  <si>
    <t>Balmain Score</t>
  </si>
  <si>
    <t>Balmain and Allan Trophy Series</t>
  </si>
  <si>
    <t>Peter and Andrew Chapman</t>
  </si>
  <si>
    <t>Sp1</t>
  </si>
  <si>
    <t>Sp2</t>
  </si>
  <si>
    <t>Sp3</t>
  </si>
  <si>
    <t>Sp4</t>
  </si>
  <si>
    <t>Sp5</t>
  </si>
  <si>
    <t>Sp6</t>
  </si>
  <si>
    <t>Sp7</t>
  </si>
  <si>
    <t>Sp8</t>
  </si>
  <si>
    <t>Au1</t>
  </si>
  <si>
    <t>Au2</t>
  </si>
  <si>
    <t>Au3</t>
  </si>
  <si>
    <t>Au4</t>
  </si>
  <si>
    <t>Au5</t>
  </si>
  <si>
    <t>Au6</t>
  </si>
  <si>
    <t>Au7</t>
  </si>
  <si>
    <t>Au8</t>
  </si>
  <si>
    <t>Au9</t>
  </si>
  <si>
    <t>Joka</t>
  </si>
  <si>
    <t>Jaytripper</t>
  </si>
  <si>
    <t>Pea Jay</t>
  </si>
  <si>
    <t>Jayded</t>
  </si>
  <si>
    <t>Death Star</t>
  </si>
  <si>
    <t>Pejo Lark</t>
  </si>
  <si>
    <t>Bear</t>
  </si>
  <si>
    <t>Madder N Badder</t>
  </si>
  <si>
    <t>Chris O'Neill</t>
  </si>
  <si>
    <t>Boat</t>
  </si>
  <si>
    <t>Force Four</t>
  </si>
  <si>
    <t>Mayors Trophy</t>
  </si>
  <si>
    <t xml:space="preserve">Cavalier 28 Association Trophy </t>
  </si>
  <si>
    <t>Sort</t>
  </si>
  <si>
    <t>Worst 1</t>
  </si>
  <si>
    <t>Worst 2</t>
  </si>
  <si>
    <t>Worst 3</t>
  </si>
  <si>
    <t>Division 1</t>
  </si>
  <si>
    <t>Division 2</t>
  </si>
  <si>
    <t>Saturday Summer Series</t>
  </si>
  <si>
    <t>Saturday Division 1</t>
  </si>
  <si>
    <t>Saturday Division 2</t>
  </si>
  <si>
    <t>Balmain and Allan Trophy (Shared)</t>
  </si>
  <si>
    <t>Best Overall Cavalier 28 in Twilight on Scratch</t>
  </si>
  <si>
    <t>[3.0]</t>
  </si>
  <si>
    <t>[4.0]</t>
  </si>
  <si>
    <t>[14.0C]</t>
  </si>
  <si>
    <t>[5.0]</t>
  </si>
  <si>
    <t>[8.0F]</t>
  </si>
  <si>
    <t>[11.0C]</t>
  </si>
  <si>
    <t>[13.0C]</t>
  </si>
  <si>
    <t>12.0C</t>
  </si>
  <si>
    <t>11.0C</t>
  </si>
  <si>
    <t>10.0C</t>
  </si>
  <si>
    <t>12.0L</t>
  </si>
  <si>
    <t>[12.0L]</t>
  </si>
  <si>
    <t>11.0L</t>
  </si>
  <si>
    <t>13.0L</t>
  </si>
  <si>
    <t>[13.0L]</t>
  </si>
  <si>
    <t>14.0L</t>
  </si>
  <si>
    <t>[14.0L]</t>
  </si>
  <si>
    <t>[14.0L</t>
  </si>
  <si>
    <t>[9.0C]</t>
  </si>
  <si>
    <t>8.0C</t>
  </si>
  <si>
    <t>9.0C</t>
  </si>
  <si>
    <t>8.0L</t>
  </si>
  <si>
    <t>9.0L</t>
  </si>
  <si>
    <t>[9.0L]</t>
  </si>
  <si>
    <t>[4.0F]</t>
  </si>
  <si>
    <t>[6.0C]</t>
  </si>
  <si>
    <t>[5.0C]</t>
  </si>
  <si>
    <t>6.0C</t>
  </si>
  <si>
    <t>6.0L</t>
  </si>
  <si>
    <t>[6.0L]</t>
  </si>
  <si>
    <t>[6.0L</t>
  </si>
  <si>
    <t>Down Harbour Series</t>
  </si>
  <si>
    <t>Saturday Division 3</t>
  </si>
  <si>
    <t>Blue Chip</t>
  </si>
  <si>
    <t>Richie Lees and Michael Coleman</t>
  </si>
  <si>
    <t>Joe Walsh Rigging Trophy – Division 1</t>
  </si>
  <si>
    <t>Joe Walsh Rigging Trophy – Division 2</t>
  </si>
  <si>
    <t>GWHIZZ</t>
  </si>
  <si>
    <t>Mick YorK Trophy</t>
  </si>
  <si>
    <t>Mick York Trophy</t>
  </si>
  <si>
    <t>Joe Walsh Rigging Trophy – Division 3</t>
  </si>
  <si>
    <t>SPR Tot</t>
  </si>
  <si>
    <t>AUT Tot</t>
  </si>
  <si>
    <t>Aut Race 8</t>
  </si>
  <si>
    <t>Aut Race 1</t>
  </si>
  <si>
    <t>Aut Race 6</t>
  </si>
  <si>
    <t>Aut Race 5</t>
  </si>
  <si>
    <t>Aut Race 4</t>
  </si>
  <si>
    <t>Aut Race 3</t>
  </si>
  <si>
    <t>Aut Race 2</t>
  </si>
  <si>
    <t>Aut Race 7</t>
  </si>
  <si>
    <t>Drop</t>
  </si>
  <si>
    <t>3 Drops</t>
  </si>
  <si>
    <t>YS</t>
  </si>
  <si>
    <t>YS Place</t>
  </si>
  <si>
    <t xml:space="preserve">Division 1 Overall Handicap Pointscore </t>
  </si>
  <si>
    <t>Etchells</t>
  </si>
  <si>
    <t>Frank Crowe Trophy Series</t>
  </si>
  <si>
    <t>Yardstick</t>
  </si>
  <si>
    <t>Greenwitch Trophy Series</t>
  </si>
  <si>
    <t>Saturday</t>
  </si>
  <si>
    <t>Mick York Trophy Series</t>
  </si>
  <si>
    <t>Darrenn Beck</t>
  </si>
  <si>
    <t>GFS Australia Day Race</t>
  </si>
  <si>
    <t>1st</t>
  </si>
  <si>
    <t xml:space="preserve"> 1st=</t>
  </si>
  <si>
    <t>1st=</t>
  </si>
  <si>
    <t>2nd</t>
  </si>
  <si>
    <t>2nd=</t>
  </si>
  <si>
    <t>3rd</t>
  </si>
  <si>
    <t>3rd=</t>
  </si>
  <si>
    <t>`1</t>
  </si>
  <si>
    <t>Saurday Division 1</t>
  </si>
  <si>
    <t>Saurday Division 2</t>
  </si>
  <si>
    <t>Saurday Division 3</t>
  </si>
  <si>
    <t>1st Twilight Blue Division Spring Series</t>
  </si>
  <si>
    <t>2nd Twilight Blue Division Spring Series</t>
  </si>
  <si>
    <t>3rd Twilight Blue Division Spring Series</t>
  </si>
  <si>
    <t xml:space="preserve"> 1st= Twilight Green Division Spring Series</t>
  </si>
  <si>
    <t>1st Twilight White Division Spring Series</t>
  </si>
  <si>
    <t>2nd= Twilight White Division Spring Series</t>
  </si>
  <si>
    <t>1st Twilight Orange Division Spring Series</t>
  </si>
  <si>
    <t>2nd= Twilight Orange Division Spring Series</t>
  </si>
  <si>
    <t>1st Twilight Gold Division Spring Series</t>
  </si>
  <si>
    <t>2nd Twilight Gold Division Spring Series</t>
  </si>
  <si>
    <t>3rd Twilight Gold Division Spring Series</t>
  </si>
  <si>
    <t>1st Twilight Black Division Spring Series</t>
  </si>
  <si>
    <t>3rd Twilight Black Division Spring Series</t>
  </si>
  <si>
    <t>1st Twilight Blue Division Summer Series</t>
  </si>
  <si>
    <t>2nd Twilight Blue Division Summer Series</t>
  </si>
  <si>
    <t>3rd Twilight Blue Division Summer Series</t>
  </si>
  <si>
    <t>1st Twilight Green Division Summer Series</t>
  </si>
  <si>
    <t>2nd= Twilight Green Division Summer Series</t>
  </si>
  <si>
    <t>1st= Twilight White Division Summer Series</t>
  </si>
  <si>
    <t>3rd Twilight White Division Summer Series</t>
  </si>
  <si>
    <t>1st Twilight Orange Division Summer Series</t>
  </si>
  <si>
    <t>2nd Twilight Orange Division Summer Series</t>
  </si>
  <si>
    <t>3rd Twilight Orange Division Summer Series</t>
  </si>
  <si>
    <t>1st= Twilight Gold Division Summer Series</t>
  </si>
  <si>
    <t>3rd Twilight Gold Division Summer Series</t>
  </si>
  <si>
    <t>1st= Twilight Black Division Summer Series</t>
  </si>
  <si>
    <t>3rd Twilight Black Division Summer Series</t>
  </si>
  <si>
    <t>1st Twilight Blue Division Autumn Series</t>
  </si>
  <si>
    <t>2nd Twilight Blue Division Autumn Series</t>
  </si>
  <si>
    <t>3rd Twilight Blue Division Autumn Series</t>
  </si>
  <si>
    <t>1st Twilight Green Division Autumn Series</t>
  </si>
  <si>
    <t>2nd Twilight Green Division Autumn Series</t>
  </si>
  <si>
    <t>3rd Twilight Green Division Autumn Series</t>
  </si>
  <si>
    <t>1st= Twilight White Division Autumn Series</t>
  </si>
  <si>
    <t>3rd Twilight White Division Autumn Series</t>
  </si>
  <si>
    <t>1st Twilight Orange Division Autumn Series</t>
  </si>
  <si>
    <t>2nd Twilight Orange Division Autumn Series</t>
  </si>
  <si>
    <t>3rd Twilight Orange Division Autumn Series</t>
  </si>
  <si>
    <t>1st Twilight Gold Division Autumn Series</t>
  </si>
  <si>
    <t>2nd Twilight Gold Division Autumn Series</t>
  </si>
  <si>
    <t>3rd= Twilight Gold Division Autumn Series</t>
  </si>
  <si>
    <t>1st Twilight Black Division Autumn Series</t>
  </si>
  <si>
    <t>2nd Twilight Black Division Autumn Series</t>
  </si>
  <si>
    <t>3rd Twilight Black Division Autumn Series</t>
  </si>
  <si>
    <t>1st Twilight Blue Division Overall Series</t>
  </si>
  <si>
    <t>2nd= Twilight Blue Division Overall Series</t>
  </si>
  <si>
    <t>1st= Twilight Green Division Overall Series</t>
  </si>
  <si>
    <t>3rd Twilight Green Division Overall Series</t>
  </si>
  <si>
    <t>1st Twilight White Division Overall Series</t>
  </si>
  <si>
    <t>2nd Twilight White Division Overall Series</t>
  </si>
  <si>
    <t>3rd Twilight White Division Overall Series</t>
  </si>
  <si>
    <t>1st Twilight Orange Division Overall Series</t>
  </si>
  <si>
    <t>2nd Twilight Orange Division Overall Series</t>
  </si>
  <si>
    <t>3rd Twilight Orange Division Overall Series</t>
  </si>
  <si>
    <t>1st Twilight Gold Division Overall Series</t>
  </si>
  <si>
    <t>2nd Twilight Gold Division Overall Series</t>
  </si>
  <si>
    <t>3rd Twilight Gold Division Overall Series</t>
  </si>
  <si>
    <t>1st Twilight Black Division Overall Series</t>
  </si>
  <si>
    <t>2nd= Twilight Black Division Overall Series</t>
  </si>
  <si>
    <t>1st Saturday Division 1 Spring Series</t>
  </si>
  <si>
    <t>2nd Saturday Division 1 Spring Series</t>
  </si>
  <si>
    <t>3rd Saturday Division 1 Spring Series</t>
  </si>
  <si>
    <t>1st Saturday Division 2 Spring Series</t>
  </si>
  <si>
    <t>2nd Saturday Division 2 Spring Series</t>
  </si>
  <si>
    <t>3rd Saturday Division 2 Spring Series</t>
  </si>
  <si>
    <t>1st Saturday Division 1 Summer Series</t>
  </si>
  <si>
    <t>2nd Saturday Division 1 Summer Series</t>
  </si>
  <si>
    <t>3rd Saturday Division 1 Summer Series</t>
  </si>
  <si>
    <t>1st Saturday Division 2 Summer Series</t>
  </si>
  <si>
    <t>2nd Saturday Division 2 Summer Series</t>
  </si>
  <si>
    <t>3rd Saturday Division 2 Summer Series</t>
  </si>
  <si>
    <t>1st Saturday Division 1 Down Harbour Series</t>
  </si>
  <si>
    <t>2nd Saturday Division 1 Down Harbour Series</t>
  </si>
  <si>
    <t>3rd Saturday Division 1 Down Harbour Series</t>
  </si>
  <si>
    <t>1st Saturday Division 2 Down Harbour Series</t>
  </si>
  <si>
    <t>2nd Saturday Division 2 Down Harbour Series</t>
  </si>
  <si>
    <t>3rd Saturday Division 2 Down Harbour Series</t>
  </si>
  <si>
    <t>1st Saturday Division 3 Down Harbour Series</t>
  </si>
  <si>
    <t>2nd Saturday Division 3 Down Harbour Series</t>
  </si>
  <si>
    <t>3rd Saturday Division 3 Down Harbour Series</t>
  </si>
  <si>
    <t xml:space="preserve">  Gore Creek Trophy</t>
  </si>
  <si>
    <t>1st Twilight Blue Division GFS Australia Day Race</t>
  </si>
  <si>
    <t>2nd Twilight Blue Division GFS Australia Day Race</t>
  </si>
  <si>
    <t>3rd Twilight Blue Division GFS Australia Day Race</t>
  </si>
  <si>
    <t>1st Twilight Green Division GFS Australia Day Race</t>
  </si>
  <si>
    <t>2nd Twilight Green Division GFS Australia Day Race</t>
  </si>
  <si>
    <t>3rd Twilight Green Division GFS Australia Day Race</t>
  </si>
  <si>
    <t>1st Twilight White Division GFS Australia Day Race</t>
  </si>
  <si>
    <t>2nd Twilight White Division GFS Australia Day Race</t>
  </si>
  <si>
    <t>3rd Twilight White Division GFS Australia Day Race</t>
  </si>
  <si>
    <t>1st Twilight Orange Division GFS Australia Day Race</t>
  </si>
  <si>
    <t>2nd Twilight Orange Division GFS Australia Day Race</t>
  </si>
  <si>
    <t>3rd Twilight Orange Division GFS Australia Day Race</t>
  </si>
  <si>
    <t>1st Twilight Gold Division GFS Australia Day Race</t>
  </si>
  <si>
    <t>2nd Twilight Gold Division GFS Australia Day Race</t>
  </si>
  <si>
    <t>3rd Twilight Gold Division GFS Australia Day Race</t>
  </si>
  <si>
    <t>1st Twilight Black Division GFS Australia Day Race</t>
  </si>
  <si>
    <t>2nd Twilight Black Division GFS Australia Day Race</t>
  </si>
  <si>
    <t>3rd Twilight Black Division GFS Australia Day Race</t>
  </si>
  <si>
    <t>1st Saurday Division 1 GFS Australia Day Race</t>
  </si>
  <si>
    <t>1st Saturday Division 2 GFS Australia Day Race</t>
  </si>
  <si>
    <t>2nd Saturday Division 2 GFS Australia Day Race</t>
  </si>
  <si>
    <t>3rd Saturday Division 2 GFS Australia Day Race</t>
  </si>
  <si>
    <t>2nd Saurday Division 1 GFS Australia Day Race</t>
  </si>
  <si>
    <t>3rd Saurday Division 1 GFS Australia Day Race</t>
  </si>
  <si>
    <t>2 Drops</t>
  </si>
  <si>
    <t>William Godfrey</t>
  </si>
  <si>
    <t>Twilight</t>
  </si>
  <si>
    <t>Greenwitch Yardstick Trophy Series</t>
  </si>
  <si>
    <t>1st= Twilight Balmain and Allan Trophy Series</t>
  </si>
  <si>
    <t>3rd= Twilight Balmain and Allan Trophy Series</t>
  </si>
  <si>
    <t>1st Saturday Division 1 Autumn Series</t>
  </si>
  <si>
    <t>2nd Saturday Division 1 Autumn Series</t>
  </si>
  <si>
    <t>3rd Saturday Division 1 Autumn Series</t>
  </si>
  <si>
    <t>1st Saturday Division 2 Autumn Series</t>
  </si>
  <si>
    <t>2nd Saturday Division 2 Autumn Series</t>
  </si>
  <si>
    <t>3rd Saturday Division 2 Autumn Series</t>
  </si>
  <si>
    <t>1st Saturday Division 1 Overall Series</t>
  </si>
  <si>
    <t>2nd Saturday Division 1 Overall Series</t>
  </si>
  <si>
    <t>3rd Saturday Division 1 Overall Series</t>
  </si>
  <si>
    <t>1st Saturday Division 2 Overall Series</t>
  </si>
  <si>
    <t>2nd Saturday Division 2 Overall Series</t>
  </si>
  <si>
    <t>3rd Saturday Division 2 Overall Series</t>
  </si>
  <si>
    <t>1st Saturday Mick York Trophy Series</t>
  </si>
  <si>
    <t>2nd Saturday Mick York Trophy Series</t>
  </si>
  <si>
    <t>3rd Saturday Mick York Trophy Series</t>
  </si>
  <si>
    <t>1st Saturday Greenwitch Yardstick Trophy Series</t>
  </si>
  <si>
    <t>2nd Saturday Greenwitch Yardstick Trophy Series</t>
  </si>
  <si>
    <t>3rd Saturday Greenwitch Yardstick Trophy Series</t>
  </si>
  <si>
    <t>1st Etchells Frank Crowe Trophy Series</t>
  </si>
  <si>
    <t>2nd Etchells Frank Crowe Trophy Series</t>
  </si>
  <si>
    <t>3rd Etchells Frank Crowe Trophy Series</t>
  </si>
  <si>
    <t>Result</t>
  </si>
  <si>
    <t xml:space="preserve">Patrick Medley </t>
  </si>
  <si>
    <t>John Dowd Division 2 Overall Series Trophy</t>
  </si>
  <si>
    <t>Crows Nest Ship Chandlers Pty Ltd Division 1 Overall Series Trophy</t>
  </si>
  <si>
    <t>Adrian van Bellen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</si>
</sst>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5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8" fillId="0" borderId="0" xfId="0" applyFont="1"/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justify" vertical="center"/>
    </xf>
    <xf numFmtId="0" fontId="8" fillId="0" borderId="0" xfId="0" applyFont="1" applyFill="1"/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10" fillId="0" borderId="0" xfId="0" applyFont="1"/>
    <xf numFmtId="0" fontId="10" fillId="3" borderId="1" xfId="0" applyFont="1" applyFill="1" applyBorder="1"/>
    <xf numFmtId="0" fontId="10" fillId="2" borderId="1" xfId="0" applyFont="1" applyFill="1" applyBorder="1"/>
    <xf numFmtId="0" fontId="10" fillId="5" borderId="1" xfId="0" applyFont="1" applyFill="1" applyBorder="1"/>
    <xf numFmtId="0" fontId="10" fillId="4" borderId="1" xfId="0" applyFont="1" applyFill="1" applyBorder="1"/>
    <xf numFmtId="0" fontId="10" fillId="6" borderId="1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0" fillId="3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/>
    <xf numFmtId="0" fontId="4" fillId="0" borderId="1" xfId="0" applyFont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inden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9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13" fillId="2" borderId="1" xfId="0" applyFont="1" applyFill="1" applyBorder="1" applyAlignment="1">
      <alignment horizontal="left" vertical="center"/>
    </xf>
    <xf numFmtId="0" fontId="9" fillId="0" borderId="0" xfId="0" applyFont="1"/>
    <xf numFmtId="0" fontId="9" fillId="2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/>
    <xf numFmtId="0" fontId="8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8" fillId="6" borderId="1" xfId="0" applyFont="1" applyFill="1" applyBorder="1"/>
    <xf numFmtId="0" fontId="9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0" xfId="0" applyFont="1" applyFill="1"/>
    <xf numFmtId="0" fontId="9" fillId="0" borderId="5" xfId="0" applyFont="1" applyBorder="1" applyAlignment="1">
      <alignment horizontal="center"/>
    </xf>
    <xf numFmtId="0" fontId="9" fillId="0" borderId="0" xfId="0" applyFont="1" applyAlignment="1"/>
    <xf numFmtId="0" fontId="13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justify" vertical="center"/>
    </xf>
    <xf numFmtId="0" fontId="9" fillId="4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8" fillId="4" borderId="1" xfId="0" applyFont="1" applyFill="1" applyBorder="1" applyAlignment="1"/>
    <xf numFmtId="0" fontId="15" fillId="4" borderId="0" xfId="0" applyFont="1" applyFill="1"/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workbookViewId="0">
      <selection activeCell="F8" sqref="F8"/>
    </sheetView>
  </sheetViews>
  <sheetFormatPr defaultColWidth="8.7265625" defaultRowHeight="11.5" x14ac:dyDescent="0.25"/>
  <cols>
    <col min="1" max="1" width="5.453125" style="4" customWidth="1"/>
    <col min="2" max="2" width="8.7265625" style="3"/>
    <col min="3" max="3" width="10.1796875" style="3" customWidth="1"/>
    <col min="4" max="4" width="8.7265625" style="3"/>
    <col min="5" max="5" width="22.1796875" style="3" customWidth="1"/>
    <col min="6" max="6" width="27.54296875" style="3" customWidth="1"/>
    <col min="7" max="7" width="8.7265625" style="17"/>
    <col min="8" max="18" width="8.7265625" style="3"/>
    <col min="19" max="19" width="19.54296875" style="3" customWidth="1"/>
    <col min="20" max="20" width="14.453125" style="3" customWidth="1"/>
    <col min="21" max="21" width="14.81640625" style="3" customWidth="1"/>
    <col min="22" max="22" width="28.54296875" style="3" customWidth="1"/>
    <col min="23" max="16384" width="8.7265625" style="3"/>
  </cols>
  <sheetData>
    <row r="1" spans="1:22" x14ac:dyDescent="0.25">
      <c r="A1" s="42" t="s">
        <v>220</v>
      </c>
      <c r="B1" s="5" t="s">
        <v>0</v>
      </c>
      <c r="C1" s="5"/>
      <c r="D1" s="5" t="s">
        <v>2</v>
      </c>
      <c r="E1" s="5" t="s">
        <v>3</v>
      </c>
      <c r="F1" s="5" t="s">
        <v>4</v>
      </c>
      <c r="G1" s="6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R1" s="5" t="s">
        <v>0</v>
      </c>
      <c r="S1" s="5"/>
      <c r="T1" s="5"/>
      <c r="U1" s="5" t="s">
        <v>3</v>
      </c>
      <c r="V1" s="5" t="s">
        <v>4</v>
      </c>
    </row>
    <row r="2" spans="1:22" x14ac:dyDescent="0.25">
      <c r="A2" s="42" t="s">
        <v>222</v>
      </c>
      <c r="B2" s="7">
        <v>1</v>
      </c>
      <c r="C2" s="7"/>
      <c r="D2" s="8" t="s">
        <v>14</v>
      </c>
      <c r="E2" s="8" t="s">
        <v>15</v>
      </c>
      <c r="F2" s="8" t="s">
        <v>16</v>
      </c>
      <c r="G2" s="7">
        <v>16</v>
      </c>
      <c r="H2" s="8">
        <v>3</v>
      </c>
      <c r="I2" s="8">
        <v>6</v>
      </c>
      <c r="J2" s="8">
        <v>4</v>
      </c>
      <c r="K2" s="8">
        <v>2</v>
      </c>
      <c r="L2" s="8">
        <v>4</v>
      </c>
      <c r="M2" s="8">
        <v>4</v>
      </c>
      <c r="N2" s="8">
        <v>1</v>
      </c>
      <c r="O2" s="8">
        <v>2</v>
      </c>
      <c r="R2" s="7">
        <v>1</v>
      </c>
      <c r="S2" s="7" t="s">
        <v>267</v>
      </c>
      <c r="T2" s="7" t="s">
        <v>268</v>
      </c>
      <c r="U2" s="8" t="s">
        <v>15</v>
      </c>
      <c r="V2" s="8" t="s">
        <v>16</v>
      </c>
    </row>
    <row r="3" spans="1:22" x14ac:dyDescent="0.25">
      <c r="A3" s="42" t="s">
        <v>222</v>
      </c>
      <c r="B3" s="7">
        <v>2</v>
      </c>
      <c r="C3" s="7"/>
      <c r="D3" s="8">
        <v>6635</v>
      </c>
      <c r="E3" s="8" t="s">
        <v>17</v>
      </c>
      <c r="F3" s="8" t="s">
        <v>18</v>
      </c>
      <c r="G3" s="7">
        <v>18</v>
      </c>
      <c r="H3" s="8">
        <v>7</v>
      </c>
      <c r="I3" s="8">
        <v>1</v>
      </c>
      <c r="J3" s="8">
        <v>4</v>
      </c>
      <c r="K3" s="8">
        <v>3</v>
      </c>
      <c r="L3" s="8">
        <v>5</v>
      </c>
      <c r="M3" s="8">
        <v>7</v>
      </c>
      <c r="N3" s="8">
        <v>4</v>
      </c>
      <c r="O3" s="8">
        <v>1</v>
      </c>
      <c r="R3" s="7">
        <v>2</v>
      </c>
      <c r="S3" s="7" t="s">
        <v>267</v>
      </c>
      <c r="T3" s="7" t="s">
        <v>268</v>
      </c>
      <c r="U3" s="8" t="s">
        <v>17</v>
      </c>
      <c r="V3" s="8" t="s">
        <v>18</v>
      </c>
    </row>
    <row r="4" spans="1:22" x14ac:dyDescent="0.25">
      <c r="A4" s="42" t="s">
        <v>222</v>
      </c>
      <c r="B4" s="7">
        <v>3</v>
      </c>
      <c r="C4" s="7"/>
      <c r="D4" s="8">
        <v>3425</v>
      </c>
      <c r="E4" s="8" t="s">
        <v>20</v>
      </c>
      <c r="F4" s="8" t="s">
        <v>21</v>
      </c>
      <c r="G4" s="7">
        <v>20</v>
      </c>
      <c r="H4" s="8">
        <v>2</v>
      </c>
      <c r="I4" s="8">
        <v>7</v>
      </c>
      <c r="J4" s="8">
        <v>4</v>
      </c>
      <c r="K4" s="8">
        <v>4</v>
      </c>
      <c r="L4" s="8">
        <v>2</v>
      </c>
      <c r="M4" s="8">
        <v>2</v>
      </c>
      <c r="N4" s="8">
        <v>6</v>
      </c>
      <c r="O4" s="8">
        <v>12</v>
      </c>
      <c r="R4" s="7">
        <v>3</v>
      </c>
      <c r="S4" s="7" t="s">
        <v>267</v>
      </c>
      <c r="T4" s="7" t="s">
        <v>268</v>
      </c>
      <c r="U4" s="8" t="s">
        <v>20</v>
      </c>
      <c r="V4" s="8" t="s">
        <v>21</v>
      </c>
    </row>
    <row r="5" spans="1:22" x14ac:dyDescent="0.25">
      <c r="A5" s="42" t="s">
        <v>222</v>
      </c>
      <c r="B5" s="7">
        <v>4</v>
      </c>
      <c r="C5" s="7"/>
      <c r="D5" s="8">
        <v>63344</v>
      </c>
      <c r="E5" s="8" t="s">
        <v>22</v>
      </c>
      <c r="F5" s="8" t="s">
        <v>23</v>
      </c>
      <c r="G5" s="7">
        <v>30</v>
      </c>
      <c r="H5" s="8">
        <v>5</v>
      </c>
      <c r="I5" s="8">
        <v>3</v>
      </c>
      <c r="J5" s="8">
        <v>4</v>
      </c>
      <c r="K5" s="8">
        <v>5</v>
      </c>
      <c r="L5" s="8">
        <v>1</v>
      </c>
      <c r="M5" s="8">
        <v>13</v>
      </c>
      <c r="N5" s="8">
        <v>13</v>
      </c>
      <c r="O5" s="8">
        <v>12</v>
      </c>
    </row>
    <row r="6" spans="1:22" x14ac:dyDescent="0.25">
      <c r="A6" s="42" t="s">
        <v>222</v>
      </c>
      <c r="B6" s="7">
        <v>4</v>
      </c>
      <c r="C6" s="7"/>
      <c r="D6" s="8">
        <v>6411</v>
      </c>
      <c r="E6" s="8" t="s">
        <v>24</v>
      </c>
      <c r="F6" s="8" t="s">
        <v>25</v>
      </c>
      <c r="G6" s="7">
        <v>30</v>
      </c>
      <c r="H6" s="8">
        <v>12</v>
      </c>
      <c r="I6" s="8">
        <v>15</v>
      </c>
      <c r="J6" s="8">
        <v>4</v>
      </c>
      <c r="K6" s="8">
        <v>1</v>
      </c>
      <c r="L6" s="8">
        <v>10</v>
      </c>
      <c r="M6" s="8">
        <v>1</v>
      </c>
      <c r="N6" s="8">
        <v>2</v>
      </c>
      <c r="O6" s="8">
        <v>12</v>
      </c>
    </row>
    <row r="7" spans="1:22" x14ac:dyDescent="0.25">
      <c r="A7" s="42" t="s">
        <v>222</v>
      </c>
      <c r="B7" s="7">
        <v>4</v>
      </c>
      <c r="C7" s="7"/>
      <c r="D7" s="8">
        <v>4150</v>
      </c>
      <c r="E7" s="8" t="s">
        <v>26</v>
      </c>
      <c r="F7" s="8" t="s">
        <v>27</v>
      </c>
      <c r="G7" s="7">
        <v>30</v>
      </c>
      <c r="H7" s="8">
        <v>1</v>
      </c>
      <c r="I7" s="8">
        <v>5</v>
      </c>
      <c r="J7" s="8">
        <v>4</v>
      </c>
      <c r="K7" s="8">
        <v>7</v>
      </c>
      <c r="L7" s="8">
        <v>9</v>
      </c>
      <c r="M7" s="8">
        <v>8</v>
      </c>
      <c r="N7" s="8">
        <v>5</v>
      </c>
      <c r="O7" s="8">
        <v>12</v>
      </c>
    </row>
    <row r="8" spans="1:22" x14ac:dyDescent="0.25">
      <c r="A8" s="42" t="s">
        <v>222</v>
      </c>
      <c r="B8" s="7">
        <v>7</v>
      </c>
      <c r="C8" s="7"/>
      <c r="D8" s="8">
        <v>7049</v>
      </c>
      <c r="E8" s="8" t="s">
        <v>29</v>
      </c>
      <c r="F8" s="8" t="s">
        <v>280</v>
      </c>
      <c r="G8" s="7">
        <v>33</v>
      </c>
      <c r="H8" s="8">
        <v>9</v>
      </c>
      <c r="I8" s="8">
        <v>4</v>
      </c>
      <c r="J8" s="8">
        <v>4</v>
      </c>
      <c r="K8" s="8">
        <v>8</v>
      </c>
      <c r="L8" s="8">
        <v>11</v>
      </c>
      <c r="M8" s="8">
        <v>5</v>
      </c>
      <c r="N8" s="8">
        <v>3</v>
      </c>
      <c r="O8" s="8">
        <v>12</v>
      </c>
    </row>
    <row r="9" spans="1:22" x14ac:dyDescent="0.25">
      <c r="A9" s="42" t="s">
        <v>222</v>
      </c>
      <c r="B9" s="7">
        <v>8</v>
      </c>
      <c r="C9" s="7"/>
      <c r="D9" s="8">
        <v>6827</v>
      </c>
      <c r="E9" s="8" t="s">
        <v>30</v>
      </c>
      <c r="F9" s="8" t="s">
        <v>31</v>
      </c>
      <c r="G9" s="7">
        <v>42</v>
      </c>
      <c r="H9" s="8">
        <v>10</v>
      </c>
      <c r="I9" s="8">
        <v>9</v>
      </c>
      <c r="J9" s="8">
        <v>15</v>
      </c>
      <c r="K9" s="8">
        <v>14</v>
      </c>
      <c r="L9" s="8">
        <v>6</v>
      </c>
      <c r="M9" s="8">
        <v>6</v>
      </c>
      <c r="N9" s="8">
        <v>8</v>
      </c>
      <c r="O9" s="8">
        <v>3</v>
      </c>
    </row>
    <row r="10" spans="1:22" x14ac:dyDescent="0.25">
      <c r="A10" s="42" t="s">
        <v>222</v>
      </c>
      <c r="B10" s="7">
        <v>9</v>
      </c>
      <c r="C10" s="7"/>
      <c r="D10" s="8">
        <v>4959</v>
      </c>
      <c r="E10" s="8" t="s">
        <v>32</v>
      </c>
      <c r="F10" s="8" t="s">
        <v>33</v>
      </c>
      <c r="G10" s="7">
        <v>43</v>
      </c>
      <c r="H10" s="8">
        <v>6</v>
      </c>
      <c r="I10" s="8">
        <v>15</v>
      </c>
      <c r="J10" s="8">
        <v>4</v>
      </c>
      <c r="K10" s="8">
        <v>9</v>
      </c>
      <c r="L10" s="8">
        <v>8</v>
      </c>
      <c r="M10" s="8">
        <v>9</v>
      </c>
      <c r="N10" s="8">
        <v>7</v>
      </c>
      <c r="O10" s="8">
        <v>13</v>
      </c>
    </row>
    <row r="11" spans="1:22" x14ac:dyDescent="0.25">
      <c r="A11" s="42" t="s">
        <v>222</v>
      </c>
      <c r="B11" s="7">
        <v>10</v>
      </c>
      <c r="C11" s="7"/>
      <c r="D11" s="8">
        <v>6904</v>
      </c>
      <c r="E11" s="8" t="s">
        <v>34</v>
      </c>
      <c r="F11" s="8" t="s">
        <v>35</v>
      </c>
      <c r="G11" s="7">
        <v>51</v>
      </c>
      <c r="H11" s="8">
        <v>4</v>
      </c>
      <c r="I11" s="8">
        <v>9</v>
      </c>
      <c r="J11" s="8">
        <v>15</v>
      </c>
      <c r="K11" s="8">
        <v>6</v>
      </c>
      <c r="L11" s="8">
        <v>7</v>
      </c>
      <c r="M11" s="8">
        <v>13</v>
      </c>
      <c r="N11" s="8">
        <v>13</v>
      </c>
      <c r="O11" s="8">
        <v>12</v>
      </c>
    </row>
    <row r="12" spans="1:22" x14ac:dyDescent="0.25">
      <c r="A12" s="42" t="s">
        <v>222</v>
      </c>
      <c r="B12" s="7">
        <v>10</v>
      </c>
      <c r="C12" s="7"/>
      <c r="D12" s="8">
        <v>7034</v>
      </c>
      <c r="E12" s="8" t="s">
        <v>36</v>
      </c>
      <c r="F12" s="8" t="s">
        <v>37</v>
      </c>
      <c r="G12" s="7">
        <v>51</v>
      </c>
      <c r="H12" s="8">
        <v>11</v>
      </c>
      <c r="I12" s="8">
        <v>9</v>
      </c>
      <c r="J12" s="8">
        <v>15</v>
      </c>
      <c r="K12" s="8">
        <v>14</v>
      </c>
      <c r="L12" s="8">
        <v>3</v>
      </c>
      <c r="M12" s="8">
        <v>3</v>
      </c>
      <c r="N12" s="8">
        <v>13</v>
      </c>
      <c r="O12" s="8">
        <v>12</v>
      </c>
    </row>
    <row r="13" spans="1:22" x14ac:dyDescent="0.25">
      <c r="A13" s="42" t="s">
        <v>222</v>
      </c>
      <c r="B13" s="7">
        <v>12</v>
      </c>
      <c r="C13" s="7"/>
      <c r="D13" s="8">
        <v>3846</v>
      </c>
      <c r="E13" s="8" t="s">
        <v>38</v>
      </c>
      <c r="F13" s="8" t="s">
        <v>39</v>
      </c>
      <c r="G13" s="7">
        <v>59</v>
      </c>
      <c r="H13" s="8">
        <v>8</v>
      </c>
      <c r="I13" s="8">
        <v>2</v>
      </c>
      <c r="J13" s="8">
        <v>4</v>
      </c>
      <c r="K13" s="8">
        <v>15</v>
      </c>
      <c r="L13" s="8">
        <v>15</v>
      </c>
      <c r="M13" s="8">
        <v>15</v>
      </c>
      <c r="N13" s="8">
        <v>15</v>
      </c>
      <c r="O13" s="8">
        <v>15</v>
      </c>
    </row>
    <row r="14" spans="1:22" x14ac:dyDescent="0.25">
      <c r="A14" s="42" t="s">
        <v>222</v>
      </c>
      <c r="B14" s="7">
        <v>13</v>
      </c>
      <c r="C14" s="7"/>
      <c r="D14" s="8" t="s">
        <v>40</v>
      </c>
      <c r="E14" s="8" t="s">
        <v>41</v>
      </c>
      <c r="F14" s="8" t="s">
        <v>42</v>
      </c>
      <c r="G14" s="7">
        <v>66</v>
      </c>
      <c r="H14" s="8">
        <v>13</v>
      </c>
      <c r="I14" s="8">
        <v>9</v>
      </c>
      <c r="J14" s="8">
        <v>4</v>
      </c>
      <c r="K14" s="8">
        <v>14</v>
      </c>
      <c r="L14" s="8">
        <v>12</v>
      </c>
      <c r="M14" s="8">
        <v>14</v>
      </c>
      <c r="N14" s="8">
        <v>14</v>
      </c>
      <c r="O14" s="8">
        <v>14</v>
      </c>
    </row>
    <row r="15" spans="1:22" x14ac:dyDescent="0.25">
      <c r="A15" s="42" t="s">
        <v>222</v>
      </c>
      <c r="B15" s="7">
        <v>14</v>
      </c>
      <c r="C15" s="7"/>
      <c r="D15" s="8">
        <v>6637</v>
      </c>
      <c r="E15" s="8" t="s">
        <v>43</v>
      </c>
      <c r="F15" s="8" t="s">
        <v>44</v>
      </c>
      <c r="G15" s="7">
        <v>67</v>
      </c>
      <c r="H15" s="8">
        <v>15</v>
      </c>
      <c r="I15" s="8">
        <v>15</v>
      </c>
      <c r="J15" s="8">
        <v>4</v>
      </c>
      <c r="K15" s="8">
        <v>14</v>
      </c>
      <c r="L15" s="8">
        <v>14</v>
      </c>
      <c r="M15" s="8">
        <v>10</v>
      </c>
      <c r="N15" s="8">
        <v>13</v>
      </c>
      <c r="O15" s="8">
        <v>12</v>
      </c>
    </row>
    <row r="16" spans="1:22" x14ac:dyDescent="0.25">
      <c r="A16" s="42"/>
      <c r="B16" s="5" t="s">
        <v>0</v>
      </c>
      <c r="C16" s="5"/>
      <c r="D16" s="5" t="s">
        <v>2</v>
      </c>
      <c r="E16" s="5" t="s">
        <v>3</v>
      </c>
      <c r="F16" s="5" t="s">
        <v>4</v>
      </c>
      <c r="G16" s="6" t="s">
        <v>5</v>
      </c>
      <c r="H16" s="5" t="s">
        <v>6</v>
      </c>
      <c r="I16" s="5" t="s">
        <v>7</v>
      </c>
      <c r="J16" s="5" t="s">
        <v>8</v>
      </c>
      <c r="K16" s="5" t="s">
        <v>9</v>
      </c>
      <c r="L16" s="5" t="s">
        <v>10</v>
      </c>
      <c r="M16" s="5" t="s">
        <v>11</v>
      </c>
      <c r="N16" s="5" t="s">
        <v>12</v>
      </c>
      <c r="O16" s="5" t="s">
        <v>13</v>
      </c>
      <c r="R16" s="5" t="s">
        <v>0</v>
      </c>
      <c r="S16" s="5"/>
      <c r="T16" s="5"/>
      <c r="U16" s="5" t="s">
        <v>3</v>
      </c>
      <c r="V16" s="5" t="s">
        <v>4</v>
      </c>
    </row>
    <row r="17" spans="1:22" x14ac:dyDescent="0.25">
      <c r="A17" s="42" t="s">
        <v>226</v>
      </c>
      <c r="B17" s="9">
        <v>1</v>
      </c>
      <c r="C17" s="9"/>
      <c r="D17" s="10">
        <v>8456</v>
      </c>
      <c r="E17" s="10" t="s">
        <v>45</v>
      </c>
      <c r="F17" s="10" t="s">
        <v>287</v>
      </c>
      <c r="G17" s="9">
        <v>15</v>
      </c>
      <c r="H17" s="10">
        <v>4</v>
      </c>
      <c r="I17" s="10">
        <v>2</v>
      </c>
      <c r="J17" s="10">
        <v>1</v>
      </c>
      <c r="K17" s="10">
        <v>3</v>
      </c>
      <c r="L17" s="10">
        <v>3</v>
      </c>
      <c r="M17" s="10">
        <v>5</v>
      </c>
      <c r="N17" s="10">
        <v>4</v>
      </c>
      <c r="O17" s="10">
        <v>2</v>
      </c>
      <c r="R17" s="9" t="s">
        <v>269</v>
      </c>
      <c r="S17" s="9" t="s">
        <v>270</v>
      </c>
      <c r="T17" s="9" t="s">
        <v>268</v>
      </c>
      <c r="U17" s="10" t="s">
        <v>45</v>
      </c>
      <c r="V17" s="10" t="s">
        <v>46</v>
      </c>
    </row>
    <row r="18" spans="1:22" x14ac:dyDescent="0.25">
      <c r="A18" s="42" t="s">
        <v>226</v>
      </c>
      <c r="B18" s="9">
        <v>1</v>
      </c>
      <c r="C18" s="9"/>
      <c r="D18" s="10" t="s">
        <v>47</v>
      </c>
      <c r="E18" s="10" t="s">
        <v>48</v>
      </c>
      <c r="F18" s="10" t="s">
        <v>49</v>
      </c>
      <c r="G18" s="9">
        <v>15</v>
      </c>
      <c r="H18" s="10">
        <v>7</v>
      </c>
      <c r="I18" s="10">
        <v>5</v>
      </c>
      <c r="J18" s="10">
        <v>1</v>
      </c>
      <c r="K18" s="10">
        <v>2</v>
      </c>
      <c r="L18" s="10">
        <v>1</v>
      </c>
      <c r="M18" s="10">
        <v>4</v>
      </c>
      <c r="N18" s="10">
        <v>2</v>
      </c>
      <c r="O18" s="10">
        <v>14</v>
      </c>
      <c r="R18" s="9" t="s">
        <v>269</v>
      </c>
      <c r="S18" s="9" t="s">
        <v>270</v>
      </c>
      <c r="T18" s="9" t="s">
        <v>268</v>
      </c>
      <c r="U18" s="10" t="s">
        <v>48</v>
      </c>
      <c r="V18" s="10" t="s">
        <v>49</v>
      </c>
    </row>
    <row r="19" spans="1:22" x14ac:dyDescent="0.25">
      <c r="A19" s="42" t="s">
        <v>226</v>
      </c>
      <c r="B19" s="9">
        <v>1</v>
      </c>
      <c r="C19" s="9"/>
      <c r="D19" s="10">
        <v>7129</v>
      </c>
      <c r="E19" s="10" t="s">
        <v>50</v>
      </c>
      <c r="F19" s="10" t="s">
        <v>51</v>
      </c>
      <c r="G19" s="9">
        <v>15</v>
      </c>
      <c r="H19" s="10">
        <v>9</v>
      </c>
      <c r="I19" s="10">
        <v>1</v>
      </c>
      <c r="J19" s="10">
        <v>1</v>
      </c>
      <c r="K19" s="10">
        <v>1</v>
      </c>
      <c r="L19" s="10">
        <v>8</v>
      </c>
      <c r="M19" s="10">
        <v>10</v>
      </c>
      <c r="N19" s="10">
        <v>3</v>
      </c>
      <c r="O19" s="10">
        <v>1</v>
      </c>
      <c r="R19" s="9" t="s">
        <v>269</v>
      </c>
      <c r="S19" s="9" t="s">
        <v>270</v>
      </c>
      <c r="T19" s="9" t="s">
        <v>268</v>
      </c>
      <c r="U19" s="10" t="s">
        <v>50</v>
      </c>
      <c r="V19" s="10" t="s">
        <v>51</v>
      </c>
    </row>
    <row r="20" spans="1:22" x14ac:dyDescent="0.25">
      <c r="A20" s="42" t="s">
        <v>226</v>
      </c>
      <c r="B20" s="9">
        <v>4</v>
      </c>
      <c r="C20" s="9"/>
      <c r="D20" s="10">
        <v>6334</v>
      </c>
      <c r="E20" s="10" t="s">
        <v>52</v>
      </c>
      <c r="F20" s="10" t="s">
        <v>286</v>
      </c>
      <c r="G20" s="9">
        <v>17</v>
      </c>
      <c r="H20" s="10">
        <v>2</v>
      </c>
      <c r="I20" s="10">
        <v>3</v>
      </c>
      <c r="J20" s="10">
        <v>1</v>
      </c>
      <c r="K20" s="10">
        <v>6</v>
      </c>
      <c r="L20" s="10">
        <v>2</v>
      </c>
      <c r="M20" s="10">
        <v>3</v>
      </c>
      <c r="N20" s="10">
        <v>14</v>
      </c>
      <c r="O20" s="10">
        <v>14</v>
      </c>
    </row>
    <row r="21" spans="1:22" x14ac:dyDescent="0.25">
      <c r="A21" s="42" t="s">
        <v>226</v>
      </c>
      <c r="B21" s="9">
        <v>5</v>
      </c>
      <c r="C21" s="9"/>
      <c r="D21" s="10">
        <v>6380</v>
      </c>
      <c r="E21" s="10" t="s">
        <v>53</v>
      </c>
      <c r="F21" s="10" t="s">
        <v>289</v>
      </c>
      <c r="G21" s="9">
        <v>31</v>
      </c>
      <c r="H21" s="10">
        <v>1</v>
      </c>
      <c r="I21" s="10">
        <v>9</v>
      </c>
      <c r="J21" s="10">
        <v>1</v>
      </c>
      <c r="K21" s="10">
        <v>5</v>
      </c>
      <c r="L21" s="10">
        <v>4</v>
      </c>
      <c r="M21" s="10">
        <v>11</v>
      </c>
      <c r="N21" s="10">
        <v>14</v>
      </c>
      <c r="O21" s="10">
        <v>14</v>
      </c>
    </row>
    <row r="22" spans="1:22" x14ac:dyDescent="0.25">
      <c r="A22" s="42" t="s">
        <v>226</v>
      </c>
      <c r="B22" s="9">
        <v>6</v>
      </c>
      <c r="C22" s="9"/>
      <c r="D22" s="10">
        <v>6027</v>
      </c>
      <c r="E22" s="10" t="s">
        <v>54</v>
      </c>
      <c r="F22" s="10" t="s">
        <v>278</v>
      </c>
      <c r="G22" s="9">
        <v>33</v>
      </c>
      <c r="H22" s="10">
        <v>6</v>
      </c>
      <c r="I22" s="10">
        <v>8</v>
      </c>
      <c r="J22" s="10">
        <v>1</v>
      </c>
      <c r="K22" s="10">
        <v>14</v>
      </c>
      <c r="L22" s="10">
        <v>6</v>
      </c>
      <c r="M22" s="10">
        <v>7</v>
      </c>
      <c r="N22" s="10">
        <v>5</v>
      </c>
      <c r="O22" s="10">
        <v>14</v>
      </c>
    </row>
    <row r="23" spans="1:22" x14ac:dyDescent="0.25">
      <c r="A23" s="42" t="s">
        <v>226</v>
      </c>
      <c r="B23" s="9">
        <v>7</v>
      </c>
      <c r="C23" s="9"/>
      <c r="D23" s="10">
        <v>4409</v>
      </c>
      <c r="E23" s="10" t="s">
        <v>55</v>
      </c>
      <c r="F23" s="10" t="s">
        <v>56</v>
      </c>
      <c r="G23" s="9">
        <v>38</v>
      </c>
      <c r="H23" s="10">
        <v>5</v>
      </c>
      <c r="I23" s="10">
        <v>4</v>
      </c>
      <c r="J23" s="10">
        <v>1</v>
      </c>
      <c r="K23" s="10">
        <v>14</v>
      </c>
      <c r="L23" s="10">
        <v>5</v>
      </c>
      <c r="M23" s="10">
        <v>9</v>
      </c>
      <c r="N23" s="10">
        <v>14</v>
      </c>
      <c r="O23" s="10">
        <v>14</v>
      </c>
    </row>
    <row r="24" spans="1:22" x14ac:dyDescent="0.25">
      <c r="A24" s="42" t="s">
        <v>226</v>
      </c>
      <c r="B24" s="9">
        <v>7</v>
      </c>
      <c r="C24" s="9"/>
      <c r="D24" s="10">
        <v>7073</v>
      </c>
      <c r="E24" s="10" t="s">
        <v>57</v>
      </c>
      <c r="F24" s="10" t="s">
        <v>58</v>
      </c>
      <c r="G24" s="9">
        <v>38</v>
      </c>
      <c r="H24" s="10">
        <v>8</v>
      </c>
      <c r="I24" s="10">
        <v>7</v>
      </c>
      <c r="J24" s="10">
        <v>1</v>
      </c>
      <c r="K24" s="10">
        <v>14</v>
      </c>
      <c r="L24" s="10">
        <v>7</v>
      </c>
      <c r="M24" s="10">
        <v>1</v>
      </c>
      <c r="N24" s="10">
        <v>14</v>
      </c>
      <c r="O24" s="10">
        <v>14</v>
      </c>
    </row>
    <row r="25" spans="1:22" x14ac:dyDescent="0.25">
      <c r="A25" s="42" t="s">
        <v>226</v>
      </c>
      <c r="B25" s="9">
        <v>9</v>
      </c>
      <c r="C25" s="9"/>
      <c r="D25" s="10">
        <v>6447</v>
      </c>
      <c r="E25" s="10" t="s">
        <v>59</v>
      </c>
      <c r="F25" s="10" t="s">
        <v>60</v>
      </c>
      <c r="G25" s="9">
        <v>39</v>
      </c>
      <c r="H25" s="10">
        <v>3</v>
      </c>
      <c r="I25" s="10">
        <v>6</v>
      </c>
      <c r="J25" s="10">
        <v>1</v>
      </c>
      <c r="K25" s="10">
        <v>14</v>
      </c>
      <c r="L25" s="10">
        <v>9</v>
      </c>
      <c r="M25" s="10">
        <v>6</v>
      </c>
      <c r="N25" s="10">
        <v>14</v>
      </c>
      <c r="O25" s="10">
        <v>14</v>
      </c>
    </row>
    <row r="26" spans="1:22" x14ac:dyDescent="0.25">
      <c r="A26" s="42" t="s">
        <v>226</v>
      </c>
      <c r="B26" s="9">
        <v>10</v>
      </c>
      <c r="C26" s="9"/>
      <c r="D26" s="10">
        <v>4389</v>
      </c>
      <c r="E26" s="10" t="s">
        <v>61</v>
      </c>
      <c r="F26" s="10" t="s">
        <v>62</v>
      </c>
      <c r="G26" s="9">
        <v>40</v>
      </c>
      <c r="H26" s="10">
        <v>10</v>
      </c>
      <c r="I26" s="10">
        <v>10</v>
      </c>
      <c r="J26" s="10">
        <v>1</v>
      </c>
      <c r="K26" s="10">
        <v>14</v>
      </c>
      <c r="L26" s="10">
        <v>10</v>
      </c>
      <c r="M26" s="10">
        <v>8</v>
      </c>
      <c r="N26" s="10">
        <v>1</v>
      </c>
      <c r="O26" s="10">
        <v>14</v>
      </c>
    </row>
    <row r="27" spans="1:22" x14ac:dyDescent="0.25">
      <c r="A27" s="42" t="s">
        <v>226</v>
      </c>
      <c r="B27" s="9">
        <v>11</v>
      </c>
      <c r="C27" s="9"/>
      <c r="D27" s="10">
        <v>5933</v>
      </c>
      <c r="E27" s="10" t="s">
        <v>63</v>
      </c>
      <c r="F27" s="10" t="s">
        <v>64</v>
      </c>
      <c r="G27" s="9">
        <v>42</v>
      </c>
      <c r="H27" s="10">
        <v>14</v>
      </c>
      <c r="I27" s="10">
        <v>10</v>
      </c>
      <c r="J27" s="10">
        <v>1</v>
      </c>
      <c r="K27" s="10">
        <v>4</v>
      </c>
      <c r="L27" s="10">
        <v>11</v>
      </c>
      <c r="M27" s="10">
        <v>2</v>
      </c>
      <c r="N27" s="10">
        <v>14</v>
      </c>
      <c r="O27" s="10">
        <v>14</v>
      </c>
    </row>
    <row r="28" spans="1:22" x14ac:dyDescent="0.25">
      <c r="A28" s="42" t="s">
        <v>226</v>
      </c>
      <c r="B28" s="9">
        <v>12</v>
      </c>
      <c r="C28" s="9"/>
      <c r="D28" s="10" t="s">
        <v>65</v>
      </c>
      <c r="E28" s="10" t="s">
        <v>66</v>
      </c>
      <c r="F28" s="10" t="s">
        <v>67</v>
      </c>
      <c r="G28" s="9">
        <v>73</v>
      </c>
      <c r="H28" s="10">
        <v>11</v>
      </c>
      <c r="I28" s="10">
        <v>14</v>
      </c>
      <c r="J28" s="10">
        <v>14</v>
      </c>
      <c r="K28" s="10">
        <v>7</v>
      </c>
      <c r="L28" s="10">
        <v>13</v>
      </c>
      <c r="M28" s="10">
        <v>14</v>
      </c>
      <c r="N28" s="10">
        <v>14</v>
      </c>
      <c r="O28" s="10">
        <v>14</v>
      </c>
    </row>
    <row r="29" spans="1:22" x14ac:dyDescent="0.25">
      <c r="A29" s="42" t="s">
        <v>226</v>
      </c>
      <c r="B29" s="9">
        <v>13</v>
      </c>
      <c r="C29" s="9"/>
      <c r="D29" s="10">
        <v>4579</v>
      </c>
      <c r="E29" s="10" t="s">
        <v>68</v>
      </c>
      <c r="F29" s="10" t="s">
        <v>69</v>
      </c>
      <c r="G29" s="9">
        <v>74</v>
      </c>
      <c r="H29" s="10">
        <v>14</v>
      </c>
      <c r="I29" s="10">
        <v>14</v>
      </c>
      <c r="J29" s="10">
        <v>14</v>
      </c>
      <c r="K29" s="10">
        <v>14</v>
      </c>
      <c r="L29" s="10">
        <v>12</v>
      </c>
      <c r="M29" s="10">
        <v>14</v>
      </c>
      <c r="N29" s="10">
        <v>6</v>
      </c>
      <c r="O29" s="10">
        <v>14</v>
      </c>
    </row>
    <row r="30" spans="1:22" x14ac:dyDescent="0.25">
      <c r="A30" s="42"/>
      <c r="B30" s="5" t="s">
        <v>0</v>
      </c>
      <c r="C30" s="5"/>
      <c r="D30" s="5" t="s">
        <v>2</v>
      </c>
      <c r="E30" s="5" t="s">
        <v>3</v>
      </c>
      <c r="F30" s="5" t="s">
        <v>4</v>
      </c>
      <c r="G30" s="6" t="s">
        <v>5</v>
      </c>
      <c r="H30" s="5" t="s">
        <v>6</v>
      </c>
      <c r="I30" s="5" t="s">
        <v>7</v>
      </c>
      <c r="J30" s="5" t="s">
        <v>8</v>
      </c>
      <c r="K30" s="5" t="s">
        <v>9</v>
      </c>
      <c r="L30" s="5" t="s">
        <v>10</v>
      </c>
      <c r="M30" s="5" t="s">
        <v>11</v>
      </c>
      <c r="N30" s="5" t="s">
        <v>12</v>
      </c>
      <c r="O30" s="5" t="s">
        <v>13</v>
      </c>
      <c r="R30" s="6">
        <v>1</v>
      </c>
      <c r="S30" s="6" t="s">
        <v>272</v>
      </c>
      <c r="T30" s="6" t="s">
        <v>268</v>
      </c>
      <c r="U30" s="5" t="s">
        <v>70</v>
      </c>
      <c r="V30" s="5" t="s">
        <v>71</v>
      </c>
    </row>
    <row r="31" spans="1:22" x14ac:dyDescent="0.25">
      <c r="A31" s="42" t="s">
        <v>223</v>
      </c>
      <c r="B31" s="6">
        <v>1</v>
      </c>
      <c r="C31" s="6"/>
      <c r="D31" s="5">
        <v>3608</v>
      </c>
      <c r="E31" s="5" t="s">
        <v>70</v>
      </c>
      <c r="F31" s="5" t="s">
        <v>71</v>
      </c>
      <c r="G31" s="6">
        <v>13.5</v>
      </c>
      <c r="H31" s="5">
        <v>7</v>
      </c>
      <c r="I31" s="5">
        <v>4</v>
      </c>
      <c r="J31" s="5">
        <v>1</v>
      </c>
      <c r="K31" s="5">
        <v>7</v>
      </c>
      <c r="L31" s="5">
        <v>1.5</v>
      </c>
      <c r="M31" s="5">
        <v>2</v>
      </c>
      <c r="N31" s="5">
        <v>4</v>
      </c>
      <c r="O31" s="5">
        <v>1</v>
      </c>
      <c r="R31" s="6" t="s">
        <v>271</v>
      </c>
      <c r="S31" s="6" t="s">
        <v>272</v>
      </c>
      <c r="T31" s="6" t="s">
        <v>268</v>
      </c>
      <c r="U31" s="5" t="s">
        <v>72</v>
      </c>
      <c r="V31" s="5" t="s">
        <v>294</v>
      </c>
    </row>
    <row r="32" spans="1:22" x14ac:dyDescent="0.25">
      <c r="A32" s="42" t="s">
        <v>223</v>
      </c>
      <c r="B32" s="6">
        <v>2</v>
      </c>
      <c r="C32" s="6"/>
      <c r="D32" s="5">
        <v>6694</v>
      </c>
      <c r="E32" s="5" t="s">
        <v>72</v>
      </c>
      <c r="F32" s="5" t="s">
        <v>294</v>
      </c>
      <c r="G32" s="6">
        <v>17</v>
      </c>
      <c r="H32" s="5">
        <v>6</v>
      </c>
      <c r="I32" s="5">
        <v>3</v>
      </c>
      <c r="J32" s="5">
        <v>1</v>
      </c>
      <c r="K32" s="5">
        <v>6</v>
      </c>
      <c r="L32" s="5">
        <v>3</v>
      </c>
      <c r="M32" s="5">
        <v>3</v>
      </c>
      <c r="N32" s="5">
        <v>5</v>
      </c>
      <c r="O32" s="5">
        <v>2</v>
      </c>
      <c r="R32" s="6" t="s">
        <v>271</v>
      </c>
      <c r="S32" s="6" t="s">
        <v>272</v>
      </c>
      <c r="T32" s="6" t="s">
        <v>268</v>
      </c>
      <c r="U32" s="5" t="s">
        <v>73</v>
      </c>
      <c r="V32" s="5" t="s">
        <v>74</v>
      </c>
    </row>
    <row r="33" spans="1:22" x14ac:dyDescent="0.25">
      <c r="A33" s="42" t="s">
        <v>223</v>
      </c>
      <c r="B33" s="6">
        <v>2</v>
      </c>
      <c r="C33" s="6"/>
      <c r="D33" s="5">
        <v>6430</v>
      </c>
      <c r="E33" s="5" t="s">
        <v>73</v>
      </c>
      <c r="F33" s="5" t="s">
        <v>74</v>
      </c>
      <c r="G33" s="6">
        <v>17</v>
      </c>
      <c r="H33" s="5">
        <v>4</v>
      </c>
      <c r="I33" s="5">
        <v>7</v>
      </c>
      <c r="J33" s="5">
        <v>1</v>
      </c>
      <c r="K33" s="5">
        <v>3</v>
      </c>
      <c r="L33" s="5">
        <v>4</v>
      </c>
      <c r="M33" s="5">
        <v>5</v>
      </c>
      <c r="N33" s="5">
        <v>1</v>
      </c>
      <c r="O33" s="5">
        <v>4</v>
      </c>
      <c r="R33" s="6" t="s">
        <v>271</v>
      </c>
      <c r="S33" s="6" t="s">
        <v>272</v>
      </c>
      <c r="T33" s="6" t="s">
        <v>268</v>
      </c>
      <c r="U33" s="5" t="s">
        <v>75</v>
      </c>
      <c r="V33" s="5" t="s">
        <v>76</v>
      </c>
    </row>
    <row r="34" spans="1:22" x14ac:dyDescent="0.25">
      <c r="A34" s="42" t="s">
        <v>223</v>
      </c>
      <c r="B34" s="6">
        <v>2</v>
      </c>
      <c r="C34" s="6"/>
      <c r="D34" s="5">
        <v>4540</v>
      </c>
      <c r="E34" s="5" t="s">
        <v>75</v>
      </c>
      <c r="F34" s="5" t="s">
        <v>279</v>
      </c>
      <c r="G34" s="6">
        <v>17</v>
      </c>
      <c r="H34" s="5">
        <v>5</v>
      </c>
      <c r="I34" s="5">
        <v>8</v>
      </c>
      <c r="J34" s="5">
        <v>1</v>
      </c>
      <c r="K34" s="5">
        <v>5</v>
      </c>
      <c r="L34" s="5">
        <v>5</v>
      </c>
      <c r="M34" s="5">
        <v>1</v>
      </c>
      <c r="N34" s="5">
        <v>2</v>
      </c>
      <c r="O34" s="5">
        <v>3</v>
      </c>
    </row>
    <row r="35" spans="1:22" x14ac:dyDescent="0.25">
      <c r="A35" s="42" t="s">
        <v>223</v>
      </c>
      <c r="B35" s="6">
        <v>5</v>
      </c>
      <c r="C35" s="6"/>
      <c r="D35" s="5" t="s">
        <v>77</v>
      </c>
      <c r="E35" s="5" t="s">
        <v>78</v>
      </c>
      <c r="F35" s="5" t="s">
        <v>79</v>
      </c>
      <c r="G35" s="6">
        <v>20.5</v>
      </c>
      <c r="H35" s="5">
        <v>10</v>
      </c>
      <c r="I35" s="5">
        <v>1</v>
      </c>
      <c r="J35" s="5">
        <v>1</v>
      </c>
      <c r="K35" s="5">
        <v>4</v>
      </c>
      <c r="L35" s="5">
        <v>1.5</v>
      </c>
      <c r="M35" s="5">
        <v>12</v>
      </c>
      <c r="N35" s="5">
        <v>3</v>
      </c>
      <c r="O35" s="5">
        <v>11</v>
      </c>
    </row>
    <row r="36" spans="1:22" x14ac:dyDescent="0.25">
      <c r="A36" s="42" t="s">
        <v>223</v>
      </c>
      <c r="B36" s="6">
        <v>6</v>
      </c>
      <c r="C36" s="6"/>
      <c r="D36" s="5" t="s">
        <v>80</v>
      </c>
      <c r="E36" s="5" t="s">
        <v>81</v>
      </c>
      <c r="F36" s="5" t="s">
        <v>82</v>
      </c>
      <c r="G36" s="6">
        <v>24</v>
      </c>
      <c r="H36" s="5">
        <v>8</v>
      </c>
      <c r="I36" s="5">
        <v>2</v>
      </c>
      <c r="J36" s="5">
        <v>1</v>
      </c>
      <c r="K36" s="5">
        <v>1</v>
      </c>
      <c r="L36" s="5">
        <v>6</v>
      </c>
      <c r="M36" s="5">
        <v>6</v>
      </c>
      <c r="N36" s="5">
        <v>12</v>
      </c>
      <c r="O36" s="5">
        <v>11</v>
      </c>
    </row>
    <row r="37" spans="1:22" x14ac:dyDescent="0.25">
      <c r="A37" s="42" t="s">
        <v>223</v>
      </c>
      <c r="B37" s="6">
        <v>7</v>
      </c>
      <c r="C37" s="6"/>
      <c r="D37" s="5">
        <v>4115</v>
      </c>
      <c r="E37" s="5" t="s">
        <v>83</v>
      </c>
      <c r="F37" s="5" t="s">
        <v>84</v>
      </c>
      <c r="G37" s="6">
        <v>33</v>
      </c>
      <c r="H37" s="5">
        <v>1</v>
      </c>
      <c r="I37" s="5">
        <v>6</v>
      </c>
      <c r="J37" s="5">
        <v>1</v>
      </c>
      <c r="K37" s="5">
        <v>2</v>
      </c>
      <c r="L37" s="5">
        <v>12</v>
      </c>
      <c r="M37" s="5">
        <v>12</v>
      </c>
      <c r="N37" s="5">
        <v>12</v>
      </c>
      <c r="O37" s="5">
        <v>11</v>
      </c>
    </row>
    <row r="38" spans="1:22" x14ac:dyDescent="0.25">
      <c r="A38" s="42" t="s">
        <v>223</v>
      </c>
      <c r="B38" s="6">
        <v>8</v>
      </c>
      <c r="C38" s="6"/>
      <c r="D38" s="5" t="s">
        <v>85</v>
      </c>
      <c r="E38" s="5" t="s">
        <v>86</v>
      </c>
      <c r="F38" s="5" t="s">
        <v>87</v>
      </c>
      <c r="G38" s="6">
        <v>44</v>
      </c>
      <c r="H38" s="5">
        <v>3</v>
      </c>
      <c r="I38" s="5">
        <v>9</v>
      </c>
      <c r="J38" s="5">
        <v>1</v>
      </c>
      <c r="K38" s="5">
        <v>12</v>
      </c>
      <c r="L38" s="5">
        <v>8</v>
      </c>
      <c r="M38" s="5">
        <v>12</v>
      </c>
      <c r="N38" s="5">
        <v>12</v>
      </c>
      <c r="O38" s="5">
        <v>11</v>
      </c>
    </row>
    <row r="39" spans="1:22" x14ac:dyDescent="0.25">
      <c r="A39" s="42" t="s">
        <v>223</v>
      </c>
      <c r="B39" s="6">
        <v>8</v>
      </c>
      <c r="C39" s="6"/>
      <c r="D39" s="5">
        <v>6927</v>
      </c>
      <c r="E39" s="5" t="s">
        <v>88</v>
      </c>
      <c r="F39" s="5" t="s">
        <v>288</v>
      </c>
      <c r="G39" s="6">
        <v>44</v>
      </c>
      <c r="H39" s="5">
        <v>13</v>
      </c>
      <c r="I39" s="5">
        <v>9</v>
      </c>
      <c r="J39" s="5">
        <v>1</v>
      </c>
      <c r="K39" s="5">
        <v>12</v>
      </c>
      <c r="L39" s="5">
        <v>7</v>
      </c>
      <c r="M39" s="5">
        <v>4</v>
      </c>
      <c r="N39" s="5">
        <v>12</v>
      </c>
      <c r="O39" s="5">
        <v>11</v>
      </c>
    </row>
    <row r="40" spans="1:22" x14ac:dyDescent="0.25">
      <c r="A40" s="42" t="s">
        <v>223</v>
      </c>
      <c r="B40" s="6">
        <v>10</v>
      </c>
      <c r="C40" s="6"/>
      <c r="D40" s="5" t="s">
        <v>89</v>
      </c>
      <c r="E40" s="5" t="s">
        <v>90</v>
      </c>
      <c r="F40" s="5" t="s">
        <v>91</v>
      </c>
      <c r="G40" s="6">
        <v>50</v>
      </c>
      <c r="H40" s="5">
        <v>13</v>
      </c>
      <c r="I40" s="5">
        <v>9</v>
      </c>
      <c r="J40" s="5">
        <v>1</v>
      </c>
      <c r="K40" s="5">
        <v>8</v>
      </c>
      <c r="L40" s="5">
        <v>9</v>
      </c>
      <c r="M40" s="5">
        <v>12</v>
      </c>
      <c r="N40" s="5">
        <v>12</v>
      </c>
      <c r="O40" s="5">
        <v>11</v>
      </c>
    </row>
    <row r="41" spans="1:22" x14ac:dyDescent="0.25">
      <c r="A41" s="42" t="s">
        <v>223</v>
      </c>
      <c r="B41" s="6">
        <v>11</v>
      </c>
      <c r="C41" s="6"/>
      <c r="D41" s="5">
        <v>3127</v>
      </c>
      <c r="E41" s="5" t="s">
        <v>92</v>
      </c>
      <c r="F41" s="5" t="s">
        <v>93</v>
      </c>
      <c r="G41" s="6">
        <v>54</v>
      </c>
      <c r="H41" s="5">
        <v>2</v>
      </c>
      <c r="I41" s="5">
        <v>5</v>
      </c>
      <c r="J41" s="5">
        <v>12</v>
      </c>
      <c r="K41" s="5">
        <v>12</v>
      </c>
      <c r="L41" s="5">
        <v>12</v>
      </c>
      <c r="M41" s="5">
        <v>12</v>
      </c>
      <c r="N41" s="5">
        <v>12</v>
      </c>
      <c r="O41" s="5">
        <v>11</v>
      </c>
    </row>
    <row r="42" spans="1:22" x14ac:dyDescent="0.25">
      <c r="A42" s="42" t="s">
        <v>223</v>
      </c>
      <c r="B42" s="6">
        <v>12</v>
      </c>
      <c r="C42" s="6"/>
      <c r="D42" s="5" t="s">
        <v>94</v>
      </c>
      <c r="E42" s="5" t="s">
        <v>95</v>
      </c>
      <c r="F42" s="5" t="s">
        <v>96</v>
      </c>
      <c r="G42" s="6">
        <v>74</v>
      </c>
      <c r="H42" s="5">
        <v>9</v>
      </c>
      <c r="I42" s="5">
        <v>13</v>
      </c>
      <c r="J42" s="5">
        <v>12</v>
      </c>
      <c r="K42" s="5">
        <v>13</v>
      </c>
      <c r="L42" s="5">
        <v>13</v>
      </c>
      <c r="M42" s="5">
        <v>13</v>
      </c>
      <c r="N42" s="5">
        <v>13</v>
      </c>
      <c r="O42" s="5">
        <v>13</v>
      </c>
    </row>
    <row r="43" spans="1:22" x14ac:dyDescent="0.25">
      <c r="A43" s="42" t="s">
        <v>218</v>
      </c>
      <c r="B43" s="5" t="s">
        <v>0</v>
      </c>
      <c r="C43" s="5"/>
      <c r="D43" s="5" t="s">
        <v>2</v>
      </c>
      <c r="E43" s="5" t="s">
        <v>3</v>
      </c>
      <c r="F43" s="5" t="s">
        <v>4</v>
      </c>
      <c r="G43" s="6" t="s">
        <v>5</v>
      </c>
      <c r="H43" s="5" t="s">
        <v>6</v>
      </c>
      <c r="I43" s="5" t="s">
        <v>7</v>
      </c>
      <c r="J43" s="5" t="s">
        <v>8</v>
      </c>
      <c r="K43" s="5" t="s">
        <v>9</v>
      </c>
      <c r="L43" s="5" t="s">
        <v>10</v>
      </c>
      <c r="M43" s="5" t="s">
        <v>11</v>
      </c>
      <c r="N43" s="5" t="s">
        <v>12</v>
      </c>
      <c r="O43" s="5" t="s">
        <v>13</v>
      </c>
      <c r="R43" s="5" t="s">
        <v>0</v>
      </c>
      <c r="S43" s="5"/>
      <c r="T43" s="5"/>
      <c r="U43" s="5" t="s">
        <v>3</v>
      </c>
      <c r="V43" s="5" t="s">
        <v>4</v>
      </c>
    </row>
    <row r="44" spans="1:22" x14ac:dyDescent="0.25">
      <c r="A44" s="42" t="s">
        <v>224</v>
      </c>
      <c r="B44" s="11">
        <v>1</v>
      </c>
      <c r="C44" s="11"/>
      <c r="D44" s="12">
        <v>2750</v>
      </c>
      <c r="E44" s="12" t="s">
        <v>97</v>
      </c>
      <c r="F44" s="12" t="s">
        <v>98</v>
      </c>
      <c r="G44" s="11">
        <v>16</v>
      </c>
      <c r="H44" s="12">
        <v>7</v>
      </c>
      <c r="I44" s="12">
        <v>7</v>
      </c>
      <c r="J44" s="12">
        <v>1</v>
      </c>
      <c r="K44" s="12">
        <v>1</v>
      </c>
      <c r="L44" s="12">
        <v>8</v>
      </c>
      <c r="M44" s="12">
        <v>3</v>
      </c>
      <c r="N44" s="12">
        <v>1</v>
      </c>
      <c r="O44" s="12">
        <v>3</v>
      </c>
      <c r="R44" s="11">
        <v>1</v>
      </c>
      <c r="S44" s="11" t="s">
        <v>273</v>
      </c>
      <c r="T44" s="11" t="s">
        <v>268</v>
      </c>
      <c r="U44" s="12" t="s">
        <v>97</v>
      </c>
      <c r="V44" s="12" t="s">
        <v>98</v>
      </c>
    </row>
    <row r="45" spans="1:22" x14ac:dyDescent="0.25">
      <c r="A45" s="42" t="s">
        <v>224</v>
      </c>
      <c r="B45" s="11">
        <v>2</v>
      </c>
      <c r="C45" s="11"/>
      <c r="D45" s="12">
        <v>807</v>
      </c>
      <c r="E45" s="12" t="s">
        <v>99</v>
      </c>
      <c r="F45" s="12" t="s">
        <v>100</v>
      </c>
      <c r="G45" s="11">
        <v>27</v>
      </c>
      <c r="H45" s="12">
        <v>3</v>
      </c>
      <c r="I45" s="12">
        <v>11</v>
      </c>
      <c r="J45" s="12">
        <v>2</v>
      </c>
      <c r="K45" s="12">
        <v>2</v>
      </c>
      <c r="L45" s="12">
        <v>3</v>
      </c>
      <c r="M45" s="12">
        <v>16</v>
      </c>
      <c r="N45" s="12">
        <v>6</v>
      </c>
      <c r="O45" s="12">
        <v>16</v>
      </c>
      <c r="R45" s="11" t="s">
        <v>271</v>
      </c>
      <c r="S45" s="11" t="s">
        <v>273</v>
      </c>
      <c r="T45" s="11" t="s">
        <v>268</v>
      </c>
      <c r="U45" s="12" t="s">
        <v>99</v>
      </c>
      <c r="V45" s="12" t="s">
        <v>100</v>
      </c>
    </row>
    <row r="46" spans="1:22" x14ac:dyDescent="0.25">
      <c r="A46" s="42" t="s">
        <v>224</v>
      </c>
      <c r="B46" s="11">
        <v>2</v>
      </c>
      <c r="C46" s="11"/>
      <c r="D46" s="12">
        <v>6090</v>
      </c>
      <c r="E46" s="12" t="s">
        <v>101</v>
      </c>
      <c r="F46" s="12" t="s">
        <v>102</v>
      </c>
      <c r="G46" s="11">
        <v>27</v>
      </c>
      <c r="H46" s="12">
        <v>2</v>
      </c>
      <c r="I46" s="12">
        <v>8</v>
      </c>
      <c r="J46" s="12">
        <v>7</v>
      </c>
      <c r="K46" s="12">
        <v>3</v>
      </c>
      <c r="L46" s="12">
        <v>2</v>
      </c>
      <c r="M46" s="12">
        <v>10</v>
      </c>
      <c r="N46" s="12">
        <v>5</v>
      </c>
      <c r="O46" s="12">
        <v>16</v>
      </c>
      <c r="R46" s="11" t="s">
        <v>271</v>
      </c>
      <c r="S46" s="11" t="s">
        <v>273</v>
      </c>
      <c r="T46" s="11" t="s">
        <v>268</v>
      </c>
      <c r="U46" s="12" t="s">
        <v>101</v>
      </c>
      <c r="V46" s="12" t="s">
        <v>102</v>
      </c>
    </row>
    <row r="47" spans="1:22" x14ac:dyDescent="0.25">
      <c r="A47" s="42" t="s">
        <v>224</v>
      </c>
      <c r="B47" s="11">
        <v>2</v>
      </c>
      <c r="C47" s="11"/>
      <c r="D47" s="12" t="s">
        <v>103</v>
      </c>
      <c r="E47" s="12" t="s">
        <v>104</v>
      </c>
      <c r="F47" s="12" t="s">
        <v>105</v>
      </c>
      <c r="G47" s="11">
        <v>27</v>
      </c>
      <c r="H47" s="12">
        <v>6</v>
      </c>
      <c r="I47" s="12">
        <v>2</v>
      </c>
      <c r="J47" s="12">
        <v>3</v>
      </c>
      <c r="K47" s="12">
        <v>5</v>
      </c>
      <c r="L47" s="12">
        <v>10</v>
      </c>
      <c r="M47" s="12">
        <v>7</v>
      </c>
      <c r="N47" s="12">
        <v>4</v>
      </c>
      <c r="O47" s="12">
        <v>16</v>
      </c>
      <c r="R47" s="11" t="s">
        <v>271</v>
      </c>
      <c r="S47" s="11" t="s">
        <v>273</v>
      </c>
      <c r="T47" s="11" t="s">
        <v>268</v>
      </c>
      <c r="U47" s="12" t="s">
        <v>104</v>
      </c>
      <c r="V47" s="12" t="s">
        <v>105</v>
      </c>
    </row>
    <row r="48" spans="1:22" x14ac:dyDescent="0.25">
      <c r="A48" s="42" t="s">
        <v>224</v>
      </c>
      <c r="B48" s="11">
        <v>5</v>
      </c>
      <c r="C48" s="11"/>
      <c r="D48" s="12" t="s">
        <v>106</v>
      </c>
      <c r="E48" s="12" t="s">
        <v>107</v>
      </c>
      <c r="F48" s="12" t="s">
        <v>108</v>
      </c>
      <c r="G48" s="11">
        <v>32</v>
      </c>
      <c r="H48" s="12">
        <v>16</v>
      </c>
      <c r="I48" s="12">
        <v>3</v>
      </c>
      <c r="J48" s="12">
        <v>6</v>
      </c>
      <c r="K48" s="12">
        <v>4</v>
      </c>
      <c r="L48" s="12">
        <v>9</v>
      </c>
      <c r="M48" s="12">
        <v>2</v>
      </c>
      <c r="N48" s="12">
        <v>8</v>
      </c>
      <c r="O48" s="12">
        <v>16</v>
      </c>
    </row>
    <row r="49" spans="1:22" x14ac:dyDescent="0.25">
      <c r="A49" s="42" t="s">
        <v>224</v>
      </c>
      <c r="B49" s="11">
        <v>6</v>
      </c>
      <c r="C49" s="11"/>
      <c r="D49" s="12">
        <v>5596</v>
      </c>
      <c r="E49" s="12" t="s">
        <v>109</v>
      </c>
      <c r="F49" s="12" t="s">
        <v>110</v>
      </c>
      <c r="G49" s="11">
        <v>33</v>
      </c>
      <c r="H49" s="12">
        <v>4</v>
      </c>
      <c r="I49" s="12">
        <v>1</v>
      </c>
      <c r="J49" s="12">
        <v>4</v>
      </c>
      <c r="K49" s="12">
        <v>16</v>
      </c>
      <c r="L49" s="12">
        <v>4</v>
      </c>
      <c r="M49" s="12">
        <v>4</v>
      </c>
      <c r="N49" s="12">
        <v>16</v>
      </c>
      <c r="O49" s="12">
        <v>16</v>
      </c>
    </row>
    <row r="50" spans="1:22" x14ac:dyDescent="0.25">
      <c r="A50" s="42" t="s">
        <v>224</v>
      </c>
      <c r="B50" s="11">
        <v>7</v>
      </c>
      <c r="C50" s="11"/>
      <c r="D50" s="12">
        <v>7137</v>
      </c>
      <c r="E50" s="12" t="s">
        <v>111</v>
      </c>
      <c r="F50" s="12" t="s">
        <v>112</v>
      </c>
      <c r="G50" s="11">
        <v>37</v>
      </c>
      <c r="H50" s="12">
        <v>9</v>
      </c>
      <c r="I50" s="12">
        <v>6</v>
      </c>
      <c r="J50" s="12">
        <v>16</v>
      </c>
      <c r="K50" s="12">
        <v>16</v>
      </c>
      <c r="L50" s="12">
        <v>13</v>
      </c>
      <c r="M50" s="12">
        <v>5</v>
      </c>
      <c r="N50" s="12">
        <v>3</v>
      </c>
      <c r="O50" s="12">
        <v>1</v>
      </c>
    </row>
    <row r="51" spans="1:22" x14ac:dyDescent="0.25">
      <c r="A51" s="42" t="s">
        <v>224</v>
      </c>
      <c r="B51" s="11">
        <v>8</v>
      </c>
      <c r="C51" s="11"/>
      <c r="D51" s="12">
        <v>22</v>
      </c>
      <c r="E51" s="12" t="s">
        <v>113</v>
      </c>
      <c r="F51" s="12" t="s">
        <v>114</v>
      </c>
      <c r="G51" s="11">
        <v>49</v>
      </c>
      <c r="H51" s="12">
        <v>5</v>
      </c>
      <c r="I51" s="12">
        <v>4</v>
      </c>
      <c r="J51" s="12">
        <v>16</v>
      </c>
      <c r="K51" s="12">
        <v>16</v>
      </c>
      <c r="L51" s="12">
        <v>7</v>
      </c>
      <c r="M51" s="12">
        <v>1</v>
      </c>
      <c r="N51" s="12">
        <v>16</v>
      </c>
      <c r="O51" s="12">
        <v>16</v>
      </c>
    </row>
    <row r="52" spans="1:22" x14ac:dyDescent="0.25">
      <c r="A52" s="42" t="s">
        <v>224</v>
      </c>
      <c r="B52" s="11">
        <v>9</v>
      </c>
      <c r="C52" s="11"/>
      <c r="D52" s="12">
        <v>6402</v>
      </c>
      <c r="E52" s="12" t="s">
        <v>115</v>
      </c>
      <c r="F52" s="12" t="s">
        <v>116</v>
      </c>
      <c r="G52" s="11">
        <v>53</v>
      </c>
      <c r="H52" s="12">
        <v>8</v>
      </c>
      <c r="I52" s="12">
        <v>10</v>
      </c>
      <c r="J52" s="12">
        <v>16</v>
      </c>
      <c r="K52" s="12">
        <v>16</v>
      </c>
      <c r="L52" s="12">
        <v>1</v>
      </c>
      <c r="M52" s="12">
        <v>16</v>
      </c>
      <c r="N52" s="12">
        <v>16</v>
      </c>
      <c r="O52" s="12">
        <v>2</v>
      </c>
    </row>
    <row r="53" spans="1:22" x14ac:dyDescent="0.25">
      <c r="A53" s="42" t="s">
        <v>224</v>
      </c>
      <c r="B53" s="11">
        <v>10</v>
      </c>
      <c r="C53" s="11"/>
      <c r="D53" s="12">
        <v>4397</v>
      </c>
      <c r="E53" s="12" t="s">
        <v>117</v>
      </c>
      <c r="F53" s="12" t="s">
        <v>118</v>
      </c>
      <c r="G53" s="11">
        <v>59</v>
      </c>
      <c r="H53" s="12">
        <v>12</v>
      </c>
      <c r="I53" s="12">
        <v>9</v>
      </c>
      <c r="J53" s="12">
        <v>8</v>
      </c>
      <c r="K53" s="12">
        <v>16</v>
      </c>
      <c r="L53" s="12">
        <v>6</v>
      </c>
      <c r="M53" s="12">
        <v>8</v>
      </c>
      <c r="N53" s="12">
        <v>16</v>
      </c>
      <c r="O53" s="12">
        <v>16</v>
      </c>
    </row>
    <row r="54" spans="1:22" x14ac:dyDescent="0.25">
      <c r="A54" s="42" t="s">
        <v>224</v>
      </c>
      <c r="B54" s="11">
        <v>11</v>
      </c>
      <c r="C54" s="11"/>
      <c r="D54" s="12">
        <v>3352</v>
      </c>
      <c r="E54" s="12" t="s">
        <v>119</v>
      </c>
      <c r="F54" s="12" t="s">
        <v>120</v>
      </c>
      <c r="G54" s="11">
        <v>60</v>
      </c>
      <c r="H54" s="12">
        <v>10</v>
      </c>
      <c r="I54" s="12">
        <v>16</v>
      </c>
      <c r="J54" s="12">
        <v>5</v>
      </c>
      <c r="K54" s="12">
        <v>16</v>
      </c>
      <c r="L54" s="12">
        <v>11</v>
      </c>
      <c r="M54" s="12">
        <v>16</v>
      </c>
      <c r="N54" s="12">
        <v>2</v>
      </c>
      <c r="O54" s="12">
        <v>16</v>
      </c>
    </row>
    <row r="55" spans="1:22" x14ac:dyDescent="0.25">
      <c r="A55" s="42" t="s">
        <v>224</v>
      </c>
      <c r="B55" s="11">
        <v>12</v>
      </c>
      <c r="C55" s="11"/>
      <c r="D55" s="12">
        <v>1000</v>
      </c>
      <c r="E55" s="12" t="s">
        <v>121</v>
      </c>
      <c r="F55" s="12" t="s">
        <v>122</v>
      </c>
      <c r="G55" s="11">
        <v>62</v>
      </c>
      <c r="H55" s="12">
        <v>1</v>
      </c>
      <c r="I55" s="12">
        <v>13</v>
      </c>
      <c r="J55" s="12">
        <v>16</v>
      </c>
      <c r="K55" s="12">
        <v>16</v>
      </c>
      <c r="L55" s="12">
        <v>16</v>
      </c>
      <c r="M55" s="12">
        <v>9</v>
      </c>
      <c r="N55" s="12">
        <v>7</v>
      </c>
      <c r="O55" s="12">
        <v>16</v>
      </c>
    </row>
    <row r="56" spans="1:22" x14ac:dyDescent="0.25">
      <c r="A56" s="42" t="s">
        <v>224</v>
      </c>
      <c r="B56" s="11">
        <v>13</v>
      </c>
      <c r="C56" s="11"/>
      <c r="D56" s="12" t="s">
        <v>123</v>
      </c>
      <c r="E56" s="12" t="s">
        <v>124</v>
      </c>
      <c r="F56" s="12" t="s">
        <v>125</v>
      </c>
      <c r="G56" s="11">
        <v>67</v>
      </c>
      <c r="H56" s="12">
        <v>16</v>
      </c>
      <c r="I56" s="12">
        <v>5</v>
      </c>
      <c r="J56" s="12">
        <v>8</v>
      </c>
      <c r="K56" s="12">
        <v>16</v>
      </c>
      <c r="L56" s="12">
        <v>16</v>
      </c>
      <c r="M56" s="12">
        <v>6</v>
      </c>
      <c r="N56" s="12">
        <v>16</v>
      </c>
      <c r="O56" s="12">
        <v>16</v>
      </c>
    </row>
    <row r="57" spans="1:22" x14ac:dyDescent="0.25">
      <c r="A57" s="42" t="s">
        <v>224</v>
      </c>
      <c r="B57" s="11">
        <v>14</v>
      </c>
      <c r="C57" s="11"/>
      <c r="D57" s="12">
        <v>111</v>
      </c>
      <c r="E57" s="12" t="s">
        <v>126</v>
      </c>
      <c r="F57" s="12" t="s">
        <v>127</v>
      </c>
      <c r="G57" s="11">
        <v>80</v>
      </c>
      <c r="H57" s="12">
        <v>11</v>
      </c>
      <c r="I57" s="12">
        <v>16</v>
      </c>
      <c r="J57" s="12">
        <v>16</v>
      </c>
      <c r="K57" s="12">
        <v>16</v>
      </c>
      <c r="L57" s="12">
        <v>5</v>
      </c>
      <c r="M57" s="12">
        <v>16</v>
      </c>
      <c r="N57" s="12">
        <v>16</v>
      </c>
      <c r="O57" s="12">
        <v>16</v>
      </c>
    </row>
    <row r="58" spans="1:22" x14ac:dyDescent="0.25">
      <c r="A58" s="42" t="s">
        <v>224</v>
      </c>
      <c r="B58" s="11">
        <v>15</v>
      </c>
      <c r="C58" s="11"/>
      <c r="D58" s="12">
        <v>4302</v>
      </c>
      <c r="E58" s="12" t="s">
        <v>128</v>
      </c>
      <c r="F58" s="12" t="s">
        <v>129</v>
      </c>
      <c r="G58" s="11">
        <v>88</v>
      </c>
      <c r="H58" s="12">
        <v>16</v>
      </c>
      <c r="I58" s="12">
        <v>12</v>
      </c>
      <c r="J58" s="12">
        <v>16</v>
      </c>
      <c r="K58" s="12">
        <v>16</v>
      </c>
      <c r="L58" s="12">
        <v>12</v>
      </c>
      <c r="M58" s="12">
        <v>16</v>
      </c>
      <c r="N58" s="12">
        <v>16</v>
      </c>
      <c r="O58" s="12">
        <v>16</v>
      </c>
    </row>
    <row r="59" spans="1:22" x14ac:dyDescent="0.25">
      <c r="A59" s="42"/>
      <c r="B59" s="5" t="s">
        <v>0</v>
      </c>
      <c r="C59" s="5"/>
      <c r="D59" s="5" t="s">
        <v>2</v>
      </c>
      <c r="E59" s="5" t="s">
        <v>3</v>
      </c>
      <c r="F59" s="5" t="s">
        <v>4</v>
      </c>
      <c r="G59" s="6" t="s">
        <v>5</v>
      </c>
      <c r="H59" s="5" t="s">
        <v>6</v>
      </c>
      <c r="I59" s="5" t="s">
        <v>7</v>
      </c>
      <c r="J59" s="5" t="s">
        <v>8</v>
      </c>
      <c r="K59" s="5" t="s">
        <v>9</v>
      </c>
      <c r="L59" s="5" t="s">
        <v>10</v>
      </c>
      <c r="M59" s="5" t="s">
        <v>11</v>
      </c>
      <c r="N59" s="5" t="s">
        <v>12</v>
      </c>
      <c r="O59" s="5" t="s">
        <v>13</v>
      </c>
      <c r="R59" s="5" t="s">
        <v>0</v>
      </c>
      <c r="S59" s="5"/>
      <c r="T59" s="5"/>
      <c r="U59" s="5" t="s">
        <v>3</v>
      </c>
      <c r="V59" s="5" t="s">
        <v>4</v>
      </c>
    </row>
    <row r="60" spans="1:22" x14ac:dyDescent="0.25">
      <c r="A60" s="42" t="s">
        <v>225</v>
      </c>
      <c r="B60" s="13">
        <v>1</v>
      </c>
      <c r="C60" s="13"/>
      <c r="D60" s="14">
        <v>3604</v>
      </c>
      <c r="E60" s="14" t="s">
        <v>130</v>
      </c>
      <c r="F60" s="14" t="s">
        <v>131</v>
      </c>
      <c r="G60" s="13">
        <v>12</v>
      </c>
      <c r="H60" s="14">
        <v>2</v>
      </c>
      <c r="I60" s="14">
        <v>2</v>
      </c>
      <c r="J60" s="14">
        <v>3</v>
      </c>
      <c r="K60" s="14">
        <v>3</v>
      </c>
      <c r="L60" s="14">
        <v>8</v>
      </c>
      <c r="M60" s="14">
        <v>1</v>
      </c>
      <c r="N60" s="14">
        <v>1</v>
      </c>
      <c r="O60" s="14">
        <v>15</v>
      </c>
      <c r="R60" s="13">
        <v>1</v>
      </c>
      <c r="S60" s="13" t="s">
        <v>274</v>
      </c>
      <c r="T60" s="13" t="s">
        <v>268</v>
      </c>
      <c r="U60" s="14" t="s">
        <v>130</v>
      </c>
      <c r="V60" s="14" t="s">
        <v>131</v>
      </c>
    </row>
    <row r="61" spans="1:22" x14ac:dyDescent="0.25">
      <c r="A61" s="42" t="s">
        <v>225</v>
      </c>
      <c r="B61" s="13">
        <v>2</v>
      </c>
      <c r="C61" s="13"/>
      <c r="D61" s="14">
        <v>5482</v>
      </c>
      <c r="E61" s="14" t="s">
        <v>132</v>
      </c>
      <c r="F61" s="14" t="s">
        <v>133</v>
      </c>
      <c r="G61" s="13">
        <v>13</v>
      </c>
      <c r="H61" s="14">
        <v>1</v>
      </c>
      <c r="I61" s="14">
        <v>6</v>
      </c>
      <c r="J61" s="14">
        <v>1</v>
      </c>
      <c r="K61" s="14">
        <v>2</v>
      </c>
      <c r="L61" s="14">
        <v>6</v>
      </c>
      <c r="M61" s="14">
        <v>4</v>
      </c>
      <c r="N61" s="14">
        <v>2</v>
      </c>
      <c r="O61" s="14">
        <v>3</v>
      </c>
      <c r="R61" s="13">
        <v>2</v>
      </c>
      <c r="S61" s="13" t="s">
        <v>274</v>
      </c>
      <c r="T61" s="13" t="s">
        <v>268</v>
      </c>
      <c r="U61" s="14" t="s">
        <v>132</v>
      </c>
      <c r="V61" s="14" t="s">
        <v>133</v>
      </c>
    </row>
    <row r="62" spans="1:22" x14ac:dyDescent="0.25">
      <c r="A62" s="42" t="s">
        <v>225</v>
      </c>
      <c r="B62" s="13">
        <v>3</v>
      </c>
      <c r="C62" s="13"/>
      <c r="D62" s="14">
        <v>3649</v>
      </c>
      <c r="E62" s="14" t="s">
        <v>134</v>
      </c>
      <c r="F62" s="14" t="s">
        <v>135</v>
      </c>
      <c r="G62" s="13">
        <v>15</v>
      </c>
      <c r="H62" s="14">
        <v>5</v>
      </c>
      <c r="I62" s="14">
        <v>5</v>
      </c>
      <c r="J62" s="14">
        <v>2</v>
      </c>
      <c r="K62" s="14">
        <v>1</v>
      </c>
      <c r="L62" s="14">
        <v>2</v>
      </c>
      <c r="M62" s="14">
        <v>6</v>
      </c>
      <c r="N62" s="14">
        <v>4</v>
      </c>
      <c r="O62" s="14">
        <v>1</v>
      </c>
      <c r="R62" s="13">
        <v>3</v>
      </c>
      <c r="S62" s="13" t="s">
        <v>274</v>
      </c>
      <c r="T62" s="13" t="s">
        <v>268</v>
      </c>
      <c r="U62" s="14" t="s">
        <v>134</v>
      </c>
      <c r="V62" s="14" t="s">
        <v>276</v>
      </c>
    </row>
    <row r="63" spans="1:22" x14ac:dyDescent="0.25">
      <c r="A63" s="42" t="s">
        <v>225</v>
      </c>
      <c r="B63" s="13">
        <v>4</v>
      </c>
      <c r="C63" s="13"/>
      <c r="D63" s="14" t="s">
        <v>136</v>
      </c>
      <c r="E63" s="14" t="s">
        <v>137</v>
      </c>
      <c r="F63" s="14" t="s">
        <v>138</v>
      </c>
      <c r="G63" s="13">
        <v>24</v>
      </c>
      <c r="H63" s="14">
        <v>4</v>
      </c>
      <c r="I63" s="14">
        <v>1</v>
      </c>
      <c r="J63" s="14">
        <v>5</v>
      </c>
      <c r="K63" s="14">
        <v>16</v>
      </c>
      <c r="L63" s="14">
        <v>4</v>
      </c>
      <c r="M63" s="14">
        <v>7</v>
      </c>
      <c r="N63" s="14">
        <v>3</v>
      </c>
      <c r="O63" s="14">
        <v>15</v>
      </c>
    </row>
    <row r="64" spans="1:22" x14ac:dyDescent="0.25">
      <c r="A64" s="42" t="s">
        <v>225</v>
      </c>
      <c r="B64" s="13">
        <v>5</v>
      </c>
      <c r="C64" s="13"/>
      <c r="D64" s="14" t="s">
        <v>139</v>
      </c>
      <c r="E64" s="14" t="s">
        <v>95</v>
      </c>
      <c r="F64" s="14" t="s">
        <v>140</v>
      </c>
      <c r="G64" s="13">
        <v>28</v>
      </c>
      <c r="H64" s="14">
        <v>6</v>
      </c>
      <c r="I64" s="14">
        <v>4</v>
      </c>
      <c r="J64" s="14">
        <v>6</v>
      </c>
      <c r="K64" s="14">
        <v>16</v>
      </c>
      <c r="L64" s="14">
        <v>1</v>
      </c>
      <c r="M64" s="14">
        <v>5</v>
      </c>
      <c r="N64" s="14">
        <v>6</v>
      </c>
      <c r="O64" s="14">
        <v>15</v>
      </c>
    </row>
    <row r="65" spans="1:22" x14ac:dyDescent="0.25">
      <c r="A65" s="42" t="s">
        <v>225</v>
      </c>
      <c r="B65" s="13">
        <v>6</v>
      </c>
      <c r="C65" s="13"/>
      <c r="D65" s="14">
        <v>210</v>
      </c>
      <c r="E65" s="14" t="s">
        <v>141</v>
      </c>
      <c r="F65" s="14" t="s">
        <v>142</v>
      </c>
      <c r="G65" s="13">
        <v>32</v>
      </c>
      <c r="H65" s="14">
        <v>8</v>
      </c>
      <c r="I65" s="14">
        <v>3</v>
      </c>
      <c r="J65" s="14">
        <v>4</v>
      </c>
      <c r="K65" s="14">
        <v>16</v>
      </c>
      <c r="L65" s="14">
        <v>7</v>
      </c>
      <c r="M65" s="14">
        <v>3</v>
      </c>
      <c r="N65" s="14">
        <v>7</v>
      </c>
      <c r="O65" s="14">
        <v>16</v>
      </c>
    </row>
    <row r="66" spans="1:22" x14ac:dyDescent="0.25">
      <c r="A66" s="42" t="s">
        <v>225</v>
      </c>
      <c r="B66" s="13">
        <v>7</v>
      </c>
      <c r="C66" s="13"/>
      <c r="D66" s="14" t="s">
        <v>143</v>
      </c>
      <c r="E66" s="14" t="s">
        <v>144</v>
      </c>
      <c r="F66" s="14" t="s">
        <v>145</v>
      </c>
      <c r="G66" s="13">
        <v>37</v>
      </c>
      <c r="H66" s="14">
        <v>9</v>
      </c>
      <c r="I66" s="14">
        <v>7</v>
      </c>
      <c r="J66" s="14">
        <v>8</v>
      </c>
      <c r="K66" s="14">
        <v>16</v>
      </c>
      <c r="L66" s="14">
        <v>3</v>
      </c>
      <c r="M66" s="14">
        <v>2</v>
      </c>
      <c r="N66" s="14">
        <v>8</v>
      </c>
      <c r="O66" s="14">
        <v>15</v>
      </c>
    </row>
    <row r="67" spans="1:22" x14ac:dyDescent="0.25">
      <c r="A67" s="42" t="s">
        <v>225</v>
      </c>
      <c r="B67" s="13">
        <v>8</v>
      </c>
      <c r="C67" s="13"/>
      <c r="D67" s="14" t="s">
        <v>146</v>
      </c>
      <c r="E67" s="14" t="s">
        <v>147</v>
      </c>
      <c r="F67" s="14" t="s">
        <v>148</v>
      </c>
      <c r="G67" s="13">
        <v>58</v>
      </c>
      <c r="H67" s="14">
        <v>3</v>
      </c>
      <c r="I67" s="14">
        <v>16</v>
      </c>
      <c r="J67" s="14">
        <v>16</v>
      </c>
      <c r="K67" s="14">
        <v>16</v>
      </c>
      <c r="L67" s="14">
        <v>16</v>
      </c>
      <c r="M67" s="14">
        <v>16</v>
      </c>
      <c r="N67" s="14">
        <v>5</v>
      </c>
      <c r="O67" s="14">
        <v>2</v>
      </c>
    </row>
    <row r="68" spans="1:22" x14ac:dyDescent="0.25">
      <c r="A68" s="42" t="s">
        <v>225</v>
      </c>
      <c r="B68" s="13">
        <v>9</v>
      </c>
      <c r="C68" s="13"/>
      <c r="D68" s="14">
        <v>1124</v>
      </c>
      <c r="E68" s="14" t="s">
        <v>149</v>
      </c>
      <c r="F68" s="14" t="s">
        <v>150</v>
      </c>
      <c r="G68" s="13">
        <v>76</v>
      </c>
      <c r="H68" s="14">
        <v>18</v>
      </c>
      <c r="I68" s="14">
        <v>16</v>
      </c>
      <c r="J68" s="14">
        <v>16</v>
      </c>
      <c r="K68" s="14">
        <v>16</v>
      </c>
      <c r="L68" s="14">
        <v>5</v>
      </c>
      <c r="M68" s="14">
        <v>8</v>
      </c>
      <c r="N68" s="14">
        <v>16</v>
      </c>
      <c r="O68" s="14">
        <v>15</v>
      </c>
    </row>
    <row r="69" spans="1:22" x14ac:dyDescent="0.25">
      <c r="A69" s="42" t="s">
        <v>225</v>
      </c>
      <c r="B69" s="13">
        <v>10</v>
      </c>
      <c r="C69" s="13"/>
      <c r="D69" s="14">
        <v>44</v>
      </c>
      <c r="E69" s="14" t="s">
        <v>151</v>
      </c>
      <c r="F69" s="14" t="s">
        <v>152</v>
      </c>
      <c r="G69" s="13">
        <v>80</v>
      </c>
      <c r="H69" s="14">
        <v>10</v>
      </c>
      <c r="I69" s="14">
        <v>16</v>
      </c>
      <c r="J69" s="14">
        <v>7</v>
      </c>
      <c r="K69" s="14">
        <v>16</v>
      </c>
      <c r="L69" s="14">
        <v>16</v>
      </c>
      <c r="M69" s="14">
        <v>16</v>
      </c>
      <c r="N69" s="14">
        <v>16</v>
      </c>
      <c r="O69" s="14">
        <v>15</v>
      </c>
    </row>
    <row r="70" spans="1:22" x14ac:dyDescent="0.25">
      <c r="A70" s="42" t="s">
        <v>225</v>
      </c>
      <c r="B70" s="13">
        <v>11</v>
      </c>
      <c r="C70" s="13"/>
      <c r="D70" s="14">
        <v>118</v>
      </c>
      <c r="E70" s="14" t="s">
        <v>153</v>
      </c>
      <c r="F70" s="14" t="s">
        <v>281</v>
      </c>
      <c r="G70" s="13">
        <v>86</v>
      </c>
      <c r="H70" s="14">
        <v>7</v>
      </c>
      <c r="I70" s="14">
        <v>16</v>
      </c>
      <c r="J70" s="14">
        <v>16</v>
      </c>
      <c r="K70" s="14">
        <v>16</v>
      </c>
      <c r="L70" s="14">
        <v>16</v>
      </c>
      <c r="M70" s="14">
        <v>16</v>
      </c>
      <c r="N70" s="14">
        <v>16</v>
      </c>
      <c r="O70" s="14">
        <v>15</v>
      </c>
    </row>
    <row r="71" spans="1:22" x14ac:dyDescent="0.25">
      <c r="A71" s="42" t="s">
        <v>225</v>
      </c>
      <c r="B71" s="13">
        <v>12</v>
      </c>
      <c r="C71" s="13"/>
      <c r="D71" s="14">
        <v>509</v>
      </c>
      <c r="E71" s="14" t="s">
        <v>154</v>
      </c>
      <c r="F71" s="14" t="s">
        <v>155</v>
      </c>
      <c r="G71" s="13">
        <v>95</v>
      </c>
      <c r="H71" s="14">
        <v>18</v>
      </c>
      <c r="I71" s="14">
        <v>16</v>
      </c>
      <c r="J71" s="14">
        <v>16</v>
      </c>
      <c r="K71" s="14">
        <v>16</v>
      </c>
      <c r="L71" s="14">
        <v>16</v>
      </c>
      <c r="M71" s="14">
        <v>16</v>
      </c>
      <c r="N71" s="14">
        <v>16</v>
      </c>
      <c r="O71" s="14">
        <v>15</v>
      </c>
    </row>
    <row r="72" spans="1:22" x14ac:dyDescent="0.25">
      <c r="A72" s="42" t="s">
        <v>225</v>
      </c>
      <c r="B72" s="13">
        <v>12</v>
      </c>
      <c r="C72" s="13"/>
      <c r="D72" s="14" t="s">
        <v>156</v>
      </c>
      <c r="E72" s="14" t="s">
        <v>157</v>
      </c>
      <c r="F72" s="14" t="s">
        <v>283</v>
      </c>
      <c r="G72" s="13">
        <v>95</v>
      </c>
      <c r="H72" s="14">
        <v>18</v>
      </c>
      <c r="I72" s="14">
        <v>16</v>
      </c>
      <c r="J72" s="14">
        <v>16</v>
      </c>
      <c r="K72" s="14">
        <v>16</v>
      </c>
      <c r="L72" s="14">
        <v>16</v>
      </c>
      <c r="M72" s="14">
        <v>16</v>
      </c>
      <c r="N72" s="14">
        <v>16</v>
      </c>
      <c r="O72" s="14">
        <v>15</v>
      </c>
    </row>
    <row r="73" spans="1:22" x14ac:dyDescent="0.25">
      <c r="A73" s="42" t="s">
        <v>225</v>
      </c>
      <c r="B73" s="13">
        <v>12</v>
      </c>
      <c r="C73" s="13"/>
      <c r="D73" s="14">
        <v>4113</v>
      </c>
      <c r="E73" s="14" t="s">
        <v>158</v>
      </c>
      <c r="F73" s="14" t="s">
        <v>284</v>
      </c>
      <c r="G73" s="13">
        <v>95</v>
      </c>
      <c r="H73" s="14">
        <v>18</v>
      </c>
      <c r="I73" s="14">
        <v>16</v>
      </c>
      <c r="J73" s="14">
        <v>16</v>
      </c>
      <c r="K73" s="14">
        <v>16</v>
      </c>
      <c r="L73" s="14">
        <v>16</v>
      </c>
      <c r="M73" s="14">
        <v>16</v>
      </c>
      <c r="N73" s="14">
        <v>16</v>
      </c>
      <c r="O73" s="14">
        <v>15</v>
      </c>
    </row>
    <row r="74" spans="1:22" x14ac:dyDescent="0.25">
      <c r="A74" s="42" t="s">
        <v>225</v>
      </c>
      <c r="B74" s="13">
        <v>12</v>
      </c>
      <c r="C74" s="13"/>
      <c r="D74" s="14" t="s">
        <v>159</v>
      </c>
      <c r="E74" s="14" t="s">
        <v>160</v>
      </c>
      <c r="F74" s="14" t="s">
        <v>161</v>
      </c>
      <c r="G74" s="13">
        <v>95</v>
      </c>
      <c r="H74" s="14">
        <v>18</v>
      </c>
      <c r="I74" s="14">
        <v>16</v>
      </c>
      <c r="J74" s="14">
        <v>16</v>
      </c>
      <c r="K74" s="14">
        <v>16</v>
      </c>
      <c r="L74" s="14">
        <v>16</v>
      </c>
      <c r="M74" s="14">
        <v>16</v>
      </c>
      <c r="N74" s="14">
        <v>16</v>
      </c>
      <c r="O74" s="14">
        <v>15</v>
      </c>
    </row>
    <row r="75" spans="1:22" x14ac:dyDescent="0.25">
      <c r="A75" s="42" t="s">
        <v>225</v>
      </c>
      <c r="B75" s="13">
        <v>16</v>
      </c>
      <c r="C75" s="13"/>
      <c r="D75" s="14" t="s">
        <v>162</v>
      </c>
      <c r="E75" s="14" t="s">
        <v>163</v>
      </c>
      <c r="F75" s="14" t="s">
        <v>164</v>
      </c>
      <c r="G75" s="13">
        <v>108</v>
      </c>
      <c r="H75" s="14">
        <v>18</v>
      </c>
      <c r="I75" s="14">
        <v>18</v>
      </c>
      <c r="J75" s="14">
        <v>18</v>
      </c>
      <c r="K75" s="14">
        <v>18</v>
      </c>
      <c r="L75" s="14">
        <v>18</v>
      </c>
      <c r="M75" s="14">
        <v>18</v>
      </c>
      <c r="N75" s="14">
        <v>18</v>
      </c>
      <c r="O75" s="14">
        <v>18</v>
      </c>
    </row>
    <row r="76" spans="1:22" x14ac:dyDescent="0.25">
      <c r="A76" s="42" t="s">
        <v>225</v>
      </c>
      <c r="B76" s="13">
        <v>16</v>
      </c>
      <c r="C76" s="13"/>
      <c r="D76" s="14">
        <v>9994</v>
      </c>
      <c r="E76" s="14" t="s">
        <v>165</v>
      </c>
      <c r="F76" s="14" t="s">
        <v>166</v>
      </c>
      <c r="G76" s="13">
        <v>108</v>
      </c>
      <c r="H76" s="14">
        <v>18</v>
      </c>
      <c r="I76" s="14">
        <v>18</v>
      </c>
      <c r="J76" s="14">
        <v>18</v>
      </c>
      <c r="K76" s="14">
        <v>18</v>
      </c>
      <c r="L76" s="14">
        <v>18</v>
      </c>
      <c r="M76" s="14">
        <v>18</v>
      </c>
      <c r="N76" s="14">
        <v>18</v>
      </c>
      <c r="O76" s="14">
        <v>18</v>
      </c>
    </row>
    <row r="77" spans="1:22" x14ac:dyDescent="0.25">
      <c r="A77" s="42"/>
      <c r="B77" s="5" t="s">
        <v>0</v>
      </c>
      <c r="C77" s="5"/>
      <c r="D77" s="5" t="s">
        <v>2</v>
      </c>
      <c r="E77" s="5" t="s">
        <v>3</v>
      </c>
      <c r="F77" s="5" t="s">
        <v>4</v>
      </c>
      <c r="G77" s="6" t="s">
        <v>5</v>
      </c>
      <c r="H77" s="5" t="s">
        <v>6</v>
      </c>
      <c r="I77" s="5" t="s">
        <v>7</v>
      </c>
      <c r="J77" s="5" t="s">
        <v>8</v>
      </c>
      <c r="K77" s="5" t="s">
        <v>9</v>
      </c>
      <c r="L77" s="5" t="s">
        <v>10</v>
      </c>
      <c r="M77" s="5" t="s">
        <v>11</v>
      </c>
      <c r="N77" s="5" t="s">
        <v>12</v>
      </c>
      <c r="O77" s="5" t="s">
        <v>13</v>
      </c>
      <c r="R77" s="5" t="s">
        <v>0</v>
      </c>
      <c r="S77" s="5"/>
      <c r="T77" s="5"/>
      <c r="U77" s="5" t="s">
        <v>3</v>
      </c>
      <c r="V77" s="5" t="s">
        <v>4</v>
      </c>
    </row>
    <row r="78" spans="1:22" x14ac:dyDescent="0.25">
      <c r="A78" s="42" t="s">
        <v>227</v>
      </c>
      <c r="B78" s="15">
        <v>1</v>
      </c>
      <c r="C78" s="15"/>
      <c r="D78" s="16">
        <v>7130</v>
      </c>
      <c r="E78" s="16" t="s">
        <v>167</v>
      </c>
      <c r="F78" s="16" t="s">
        <v>168</v>
      </c>
      <c r="G78" s="15">
        <v>16</v>
      </c>
      <c r="H78" s="16">
        <v>8</v>
      </c>
      <c r="I78" s="16">
        <v>6</v>
      </c>
      <c r="J78" s="16">
        <v>1</v>
      </c>
      <c r="K78" s="16">
        <v>4</v>
      </c>
      <c r="L78" s="16">
        <v>4</v>
      </c>
      <c r="M78" s="16">
        <v>1</v>
      </c>
      <c r="N78" s="16">
        <v>2</v>
      </c>
      <c r="O78" s="16">
        <v>4</v>
      </c>
      <c r="R78" s="15">
        <v>1</v>
      </c>
      <c r="S78" s="15" t="s">
        <v>275</v>
      </c>
      <c r="T78" s="15" t="s">
        <v>268</v>
      </c>
      <c r="U78" s="16" t="s">
        <v>167</v>
      </c>
      <c r="V78" s="16" t="s">
        <v>168</v>
      </c>
    </row>
    <row r="79" spans="1:22" x14ac:dyDescent="0.25">
      <c r="A79" s="42" t="s">
        <v>227</v>
      </c>
      <c r="B79" s="15">
        <v>1</v>
      </c>
      <c r="C79" s="15"/>
      <c r="D79" s="16">
        <v>7177</v>
      </c>
      <c r="E79" s="16" t="s">
        <v>169</v>
      </c>
      <c r="F79" s="16" t="s">
        <v>170</v>
      </c>
      <c r="G79" s="15">
        <v>16</v>
      </c>
      <c r="H79" s="16">
        <v>9</v>
      </c>
      <c r="I79" s="16">
        <v>15</v>
      </c>
      <c r="J79" s="16">
        <v>1</v>
      </c>
      <c r="K79" s="16">
        <v>2</v>
      </c>
      <c r="L79" s="16">
        <v>1</v>
      </c>
      <c r="M79" s="16">
        <v>9</v>
      </c>
      <c r="N79" s="16">
        <v>1</v>
      </c>
      <c r="O79" s="16">
        <v>2</v>
      </c>
      <c r="R79" s="15">
        <v>1</v>
      </c>
      <c r="S79" s="15" t="s">
        <v>275</v>
      </c>
      <c r="T79" s="15" t="s">
        <v>268</v>
      </c>
      <c r="U79" s="16" t="s">
        <v>169</v>
      </c>
      <c r="V79" s="16" t="s">
        <v>170</v>
      </c>
    </row>
    <row r="80" spans="1:22" x14ac:dyDescent="0.25">
      <c r="A80" s="42" t="s">
        <v>227</v>
      </c>
      <c r="B80" s="15">
        <v>3</v>
      </c>
      <c r="C80" s="15"/>
      <c r="D80" s="16">
        <v>11978</v>
      </c>
      <c r="E80" s="16" t="s">
        <v>171</v>
      </c>
      <c r="F80" s="16" t="s">
        <v>172</v>
      </c>
      <c r="G80" s="15">
        <v>23</v>
      </c>
      <c r="H80" s="16">
        <v>10</v>
      </c>
      <c r="I80" s="16">
        <v>3</v>
      </c>
      <c r="J80" s="16">
        <v>1</v>
      </c>
      <c r="K80" s="16">
        <v>15</v>
      </c>
      <c r="L80" s="16">
        <v>3</v>
      </c>
      <c r="M80" s="16">
        <v>5</v>
      </c>
      <c r="N80" s="16">
        <v>6</v>
      </c>
      <c r="O80" s="16">
        <v>5</v>
      </c>
      <c r="R80" s="15">
        <v>3</v>
      </c>
      <c r="S80" s="15" t="s">
        <v>275</v>
      </c>
      <c r="T80" s="15" t="s">
        <v>268</v>
      </c>
      <c r="U80" s="16" t="s">
        <v>171</v>
      </c>
      <c r="V80" s="16" t="s">
        <v>172</v>
      </c>
    </row>
    <row r="81" spans="1:15" x14ac:dyDescent="0.25">
      <c r="A81" s="42" t="s">
        <v>227</v>
      </c>
      <c r="B81" s="15">
        <v>4</v>
      </c>
      <c r="C81" s="15"/>
      <c r="D81" s="16">
        <v>112</v>
      </c>
      <c r="E81" s="16" t="s">
        <v>173</v>
      </c>
      <c r="F81" s="16" t="s">
        <v>174</v>
      </c>
      <c r="G81" s="15">
        <v>24</v>
      </c>
      <c r="H81" s="16">
        <v>3</v>
      </c>
      <c r="I81" s="16">
        <v>15</v>
      </c>
      <c r="J81" s="16">
        <v>1</v>
      </c>
      <c r="K81" s="16">
        <v>10</v>
      </c>
      <c r="L81" s="16">
        <v>2</v>
      </c>
      <c r="M81" s="16">
        <v>10</v>
      </c>
      <c r="N81" s="16">
        <v>7</v>
      </c>
      <c r="O81" s="16">
        <v>1</v>
      </c>
    </row>
    <row r="82" spans="1:15" x14ac:dyDescent="0.25">
      <c r="A82" s="42" t="s">
        <v>227</v>
      </c>
      <c r="B82" s="15">
        <v>5</v>
      </c>
      <c r="C82" s="15"/>
      <c r="D82" s="16">
        <v>8800</v>
      </c>
      <c r="E82" s="16" t="s">
        <v>175</v>
      </c>
      <c r="F82" s="16" t="s">
        <v>176</v>
      </c>
      <c r="G82" s="15">
        <v>26</v>
      </c>
      <c r="H82" s="16">
        <v>13</v>
      </c>
      <c r="I82" s="16">
        <v>11</v>
      </c>
      <c r="J82" s="16">
        <v>1</v>
      </c>
      <c r="K82" s="16">
        <v>8</v>
      </c>
      <c r="L82" s="16">
        <v>7</v>
      </c>
      <c r="M82" s="16">
        <v>2</v>
      </c>
      <c r="N82" s="16">
        <v>5</v>
      </c>
      <c r="O82" s="16">
        <v>3</v>
      </c>
    </row>
    <row r="83" spans="1:15" x14ac:dyDescent="0.25">
      <c r="A83" s="42" t="s">
        <v>227</v>
      </c>
      <c r="B83" s="15">
        <v>6</v>
      </c>
      <c r="C83" s="15"/>
      <c r="D83" s="16">
        <v>6772</v>
      </c>
      <c r="E83" s="16" t="s">
        <v>177</v>
      </c>
      <c r="F83" s="16" t="s">
        <v>178</v>
      </c>
      <c r="G83" s="15">
        <v>30</v>
      </c>
      <c r="H83" s="16">
        <v>5</v>
      </c>
      <c r="I83" s="16">
        <v>7</v>
      </c>
      <c r="J83" s="16">
        <v>1</v>
      </c>
      <c r="K83" s="16">
        <v>9</v>
      </c>
      <c r="L83" s="16">
        <v>10</v>
      </c>
      <c r="M83" s="16">
        <v>4</v>
      </c>
      <c r="N83" s="16">
        <v>4</v>
      </c>
      <c r="O83" s="16">
        <v>16</v>
      </c>
    </row>
    <row r="84" spans="1:15" x14ac:dyDescent="0.25">
      <c r="A84" s="42" t="s">
        <v>227</v>
      </c>
      <c r="B84" s="15">
        <v>7</v>
      </c>
      <c r="C84" s="15"/>
      <c r="D84" s="16">
        <v>227</v>
      </c>
      <c r="E84" s="16" t="s">
        <v>179</v>
      </c>
      <c r="F84" s="16" t="s">
        <v>180</v>
      </c>
      <c r="G84" s="15">
        <v>32</v>
      </c>
      <c r="H84" s="16">
        <v>12</v>
      </c>
      <c r="I84" s="16">
        <v>9</v>
      </c>
      <c r="J84" s="16">
        <v>1</v>
      </c>
      <c r="K84" s="16">
        <v>5</v>
      </c>
      <c r="L84" s="16">
        <v>5</v>
      </c>
      <c r="M84" s="16">
        <v>7</v>
      </c>
      <c r="N84" s="16">
        <v>8</v>
      </c>
      <c r="O84" s="16">
        <v>6</v>
      </c>
    </row>
    <row r="85" spans="1:15" x14ac:dyDescent="0.25">
      <c r="A85" s="42" t="s">
        <v>227</v>
      </c>
      <c r="B85" s="15">
        <v>8</v>
      </c>
      <c r="C85" s="15"/>
      <c r="D85" s="16">
        <v>6073</v>
      </c>
      <c r="E85" s="16" t="s">
        <v>181</v>
      </c>
      <c r="F85" s="16" t="s">
        <v>182</v>
      </c>
      <c r="G85" s="15">
        <v>33</v>
      </c>
      <c r="H85" s="16">
        <v>14</v>
      </c>
      <c r="I85" s="16">
        <v>1</v>
      </c>
      <c r="J85" s="16">
        <v>1</v>
      </c>
      <c r="K85" s="16">
        <v>3</v>
      </c>
      <c r="L85" s="16">
        <v>11</v>
      </c>
      <c r="M85" s="16">
        <v>11</v>
      </c>
      <c r="N85" s="16">
        <v>10</v>
      </c>
      <c r="O85" s="16">
        <v>7</v>
      </c>
    </row>
    <row r="86" spans="1:15" x14ac:dyDescent="0.25">
      <c r="A86" s="42" t="s">
        <v>227</v>
      </c>
      <c r="B86" s="15">
        <v>9</v>
      </c>
      <c r="C86" s="15"/>
      <c r="D86" s="16" t="s">
        <v>183</v>
      </c>
      <c r="E86" s="16" t="s">
        <v>184</v>
      </c>
      <c r="F86" s="16" t="s">
        <v>185</v>
      </c>
      <c r="G86" s="15">
        <v>40</v>
      </c>
      <c r="H86" s="16">
        <v>6</v>
      </c>
      <c r="I86" s="16">
        <v>4</v>
      </c>
      <c r="J86" s="16">
        <v>1</v>
      </c>
      <c r="K86" s="16">
        <v>15</v>
      </c>
      <c r="L86" s="16">
        <v>8</v>
      </c>
      <c r="M86" s="16">
        <v>6</v>
      </c>
      <c r="N86" s="16">
        <v>16</v>
      </c>
      <c r="O86" s="16">
        <v>16</v>
      </c>
    </row>
    <row r="87" spans="1:15" x14ac:dyDescent="0.25">
      <c r="A87" s="42" t="s">
        <v>227</v>
      </c>
      <c r="B87" s="15">
        <v>10</v>
      </c>
      <c r="C87" s="15"/>
      <c r="D87" s="16">
        <v>6166</v>
      </c>
      <c r="E87" s="16" t="s">
        <v>186</v>
      </c>
      <c r="F87" s="16" t="s">
        <v>187</v>
      </c>
      <c r="G87" s="15">
        <v>41</v>
      </c>
      <c r="H87" s="16">
        <v>1</v>
      </c>
      <c r="I87" s="16">
        <v>10</v>
      </c>
      <c r="J87" s="16">
        <v>15</v>
      </c>
      <c r="K87" s="16">
        <v>15</v>
      </c>
      <c r="L87" s="16">
        <v>9</v>
      </c>
      <c r="M87" s="16">
        <v>3</v>
      </c>
      <c r="N87" s="16">
        <v>3</v>
      </c>
      <c r="O87" s="16">
        <v>16</v>
      </c>
    </row>
    <row r="88" spans="1:15" x14ac:dyDescent="0.25">
      <c r="A88" s="42" t="s">
        <v>227</v>
      </c>
      <c r="B88" s="15">
        <v>11</v>
      </c>
      <c r="C88" s="15"/>
      <c r="D88" s="16">
        <v>7600</v>
      </c>
      <c r="E88" s="16" t="s">
        <v>188</v>
      </c>
      <c r="F88" s="16" t="s">
        <v>189</v>
      </c>
      <c r="G88" s="15">
        <v>42</v>
      </c>
      <c r="H88" s="16">
        <v>11</v>
      </c>
      <c r="I88" s="16">
        <v>8</v>
      </c>
      <c r="J88" s="16">
        <v>1</v>
      </c>
      <c r="K88" s="16">
        <v>1</v>
      </c>
      <c r="L88" s="16">
        <v>12</v>
      </c>
      <c r="M88" s="16">
        <v>12</v>
      </c>
      <c r="N88" s="16">
        <v>9</v>
      </c>
      <c r="O88" s="16">
        <v>16</v>
      </c>
    </row>
    <row r="89" spans="1:15" x14ac:dyDescent="0.25">
      <c r="A89" s="42" t="s">
        <v>227</v>
      </c>
      <c r="B89" s="15">
        <v>12</v>
      </c>
      <c r="C89" s="15"/>
      <c r="D89" s="16">
        <v>6358</v>
      </c>
      <c r="E89" s="16" t="s">
        <v>190</v>
      </c>
      <c r="F89" s="16" t="s">
        <v>191</v>
      </c>
      <c r="G89" s="15">
        <v>52</v>
      </c>
      <c r="H89" s="16">
        <v>4</v>
      </c>
      <c r="I89" s="16">
        <v>5</v>
      </c>
      <c r="J89" s="16">
        <v>15</v>
      </c>
      <c r="K89" s="16">
        <v>6</v>
      </c>
      <c r="L89" s="16">
        <v>6</v>
      </c>
      <c r="M89" s="16">
        <v>16</v>
      </c>
      <c r="N89" s="16">
        <v>16</v>
      </c>
      <c r="O89" s="16">
        <v>16</v>
      </c>
    </row>
    <row r="90" spans="1:15" x14ac:dyDescent="0.25">
      <c r="A90" s="42" t="s">
        <v>227</v>
      </c>
      <c r="B90" s="15">
        <v>13</v>
      </c>
      <c r="C90" s="15"/>
      <c r="D90" s="16">
        <v>6755</v>
      </c>
      <c r="E90" s="16" t="s">
        <v>192</v>
      </c>
      <c r="F90" s="16" t="s">
        <v>193</v>
      </c>
      <c r="G90" s="15">
        <v>62</v>
      </c>
      <c r="H90" s="16">
        <v>7</v>
      </c>
      <c r="I90" s="16">
        <v>2</v>
      </c>
      <c r="J90" s="16">
        <v>15</v>
      </c>
      <c r="K90" s="16">
        <v>7</v>
      </c>
      <c r="L90" s="16">
        <v>15</v>
      </c>
      <c r="M90" s="16">
        <v>16</v>
      </c>
      <c r="N90" s="16">
        <v>16</v>
      </c>
      <c r="O90" s="16">
        <v>16</v>
      </c>
    </row>
    <row r="91" spans="1:15" x14ac:dyDescent="0.25">
      <c r="A91" s="42" t="s">
        <v>227</v>
      </c>
      <c r="B91" s="36">
        <v>14</v>
      </c>
      <c r="C91" s="36"/>
      <c r="D91" s="37">
        <v>6774</v>
      </c>
      <c r="E91" s="37" t="s">
        <v>194</v>
      </c>
      <c r="F91" s="37" t="s">
        <v>195</v>
      </c>
      <c r="G91" s="36">
        <v>70</v>
      </c>
      <c r="H91" s="37">
        <v>2</v>
      </c>
      <c r="I91" s="37">
        <v>15</v>
      </c>
      <c r="J91" s="37">
        <v>15</v>
      </c>
      <c r="K91" s="37">
        <v>15</v>
      </c>
      <c r="L91" s="37">
        <v>15</v>
      </c>
      <c r="M91" s="37">
        <v>8</v>
      </c>
      <c r="N91" s="37">
        <v>16</v>
      </c>
      <c r="O91" s="37">
        <v>16</v>
      </c>
    </row>
    <row r="92" spans="1:15" s="38" customFormat="1" x14ac:dyDescent="0.25">
      <c r="A92" s="43"/>
      <c r="G92" s="39"/>
    </row>
    <row r="93" spans="1:15" s="38" customFormat="1" x14ac:dyDescent="0.25">
      <c r="A93" s="43"/>
      <c r="G93" s="39"/>
    </row>
    <row r="94" spans="1:15" s="38" customFormat="1" x14ac:dyDescent="0.25">
      <c r="A94" s="43"/>
      <c r="G94" s="39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opLeftCell="F1" workbookViewId="0">
      <selection activeCell="P1" sqref="P1:T19"/>
    </sheetView>
  </sheetViews>
  <sheetFormatPr defaultColWidth="8.7265625" defaultRowHeight="13" x14ac:dyDescent="0.3"/>
  <cols>
    <col min="1" max="1" width="5.1796875" style="202" customWidth="1"/>
    <col min="2" max="2" width="8.7265625" style="168"/>
    <col min="3" max="3" width="8.7265625" style="188"/>
    <col min="4" max="4" width="26" style="198" customWidth="1"/>
    <col min="5" max="5" width="29.81640625" style="198" customWidth="1"/>
    <col min="6" max="13" width="8.7265625" style="168"/>
    <col min="14" max="14" width="8.7265625" style="199"/>
    <col min="15" max="16" width="8.7265625" style="168"/>
    <col min="17" max="18" width="20.453125" style="168" customWidth="1"/>
    <col min="19" max="20" width="19" style="168" customWidth="1"/>
    <col min="21" max="16384" width="8.7265625" style="168"/>
  </cols>
  <sheetData>
    <row r="1" spans="1:20" x14ac:dyDescent="0.3">
      <c r="A1" s="161" t="s">
        <v>220</v>
      </c>
      <c r="B1" s="169" t="s">
        <v>0</v>
      </c>
      <c r="C1" s="149" t="s">
        <v>2</v>
      </c>
      <c r="D1" s="195" t="s">
        <v>3</v>
      </c>
      <c r="E1" s="195" t="s">
        <v>4</v>
      </c>
      <c r="F1" s="169" t="s">
        <v>6</v>
      </c>
      <c r="G1" s="169" t="s">
        <v>7</v>
      </c>
      <c r="H1" s="169" t="s">
        <v>8</v>
      </c>
      <c r="I1" s="169" t="s">
        <v>9</v>
      </c>
      <c r="J1" s="169" t="s">
        <v>10</v>
      </c>
      <c r="K1" s="169" t="s">
        <v>11</v>
      </c>
      <c r="L1" s="169" t="s">
        <v>12</v>
      </c>
      <c r="M1" s="169" t="s">
        <v>13</v>
      </c>
      <c r="N1" s="190" t="s">
        <v>558</v>
      </c>
      <c r="P1" s="159" t="s">
        <v>0</v>
      </c>
      <c r="Q1" s="189" t="s">
        <v>327</v>
      </c>
      <c r="R1" s="189" t="s">
        <v>315</v>
      </c>
      <c r="S1" s="47" t="s">
        <v>3</v>
      </c>
      <c r="T1" s="147" t="s">
        <v>4</v>
      </c>
    </row>
    <row r="2" spans="1:20" x14ac:dyDescent="0.3">
      <c r="A2" s="161">
        <v>1</v>
      </c>
      <c r="B2" s="181">
        <v>1</v>
      </c>
      <c r="C2" s="149">
        <v>59</v>
      </c>
      <c r="D2" s="195" t="s">
        <v>206</v>
      </c>
      <c r="E2" s="195" t="s">
        <v>559</v>
      </c>
      <c r="F2" s="169">
        <v>5</v>
      </c>
      <c r="G2" s="169">
        <v>2</v>
      </c>
      <c r="H2" s="169">
        <v>2</v>
      </c>
      <c r="I2" s="169">
        <v>1</v>
      </c>
      <c r="J2" s="169">
        <v>4</v>
      </c>
      <c r="K2" s="169">
        <v>3</v>
      </c>
      <c r="L2" s="169">
        <v>6</v>
      </c>
      <c r="M2" s="169">
        <v>5</v>
      </c>
      <c r="N2" s="190">
        <f>SUM(F2:M2)-(LARGE(F2:M2,1)+(LARGE(F2:M2,2)))</f>
        <v>17</v>
      </c>
      <c r="P2" s="161">
        <v>1</v>
      </c>
      <c r="Q2" s="181" t="s">
        <v>374</v>
      </c>
      <c r="R2" s="167" t="s">
        <v>300</v>
      </c>
      <c r="S2" s="195" t="s">
        <v>206</v>
      </c>
      <c r="T2" s="195" t="s">
        <v>559</v>
      </c>
    </row>
    <row r="3" spans="1:20" x14ac:dyDescent="0.3">
      <c r="A3" s="161">
        <v>1</v>
      </c>
      <c r="B3" s="181">
        <v>2</v>
      </c>
      <c r="C3" s="149" t="s">
        <v>136</v>
      </c>
      <c r="D3" s="195" t="s">
        <v>137</v>
      </c>
      <c r="E3" s="195" t="s">
        <v>138</v>
      </c>
      <c r="F3" s="169">
        <v>6</v>
      </c>
      <c r="G3" s="169">
        <v>3</v>
      </c>
      <c r="H3" s="169">
        <v>3</v>
      </c>
      <c r="I3" s="169">
        <v>2</v>
      </c>
      <c r="J3" s="169">
        <v>7</v>
      </c>
      <c r="K3" s="169">
        <v>4</v>
      </c>
      <c r="L3" s="169">
        <v>7</v>
      </c>
      <c r="M3" s="169">
        <v>2</v>
      </c>
      <c r="N3" s="190">
        <f t="shared" ref="N3:N14" si="0">SUM(F3:M3)-(LARGE(F3:M3,1)+LARGE(F3:M3,2))</f>
        <v>20</v>
      </c>
      <c r="P3" s="161">
        <v>2</v>
      </c>
      <c r="Q3" s="181" t="s">
        <v>374</v>
      </c>
      <c r="R3" s="167" t="s">
        <v>300</v>
      </c>
      <c r="S3" s="195" t="s">
        <v>137</v>
      </c>
      <c r="T3" s="195" t="s">
        <v>138</v>
      </c>
    </row>
    <row r="4" spans="1:20" x14ac:dyDescent="0.3">
      <c r="A4" s="161">
        <v>1</v>
      </c>
      <c r="B4" s="181">
        <v>3</v>
      </c>
      <c r="C4" s="149">
        <v>3604</v>
      </c>
      <c r="D4" s="195" t="s">
        <v>130</v>
      </c>
      <c r="E4" s="195" t="s">
        <v>131</v>
      </c>
      <c r="F4" s="169">
        <v>4</v>
      </c>
      <c r="G4" s="169">
        <v>5</v>
      </c>
      <c r="H4" s="169">
        <v>6</v>
      </c>
      <c r="I4" s="169">
        <v>3</v>
      </c>
      <c r="J4" s="169">
        <v>2</v>
      </c>
      <c r="K4" s="169">
        <v>5</v>
      </c>
      <c r="L4" s="169">
        <v>4</v>
      </c>
      <c r="M4" s="169">
        <v>3</v>
      </c>
      <c r="N4" s="190">
        <f t="shared" si="0"/>
        <v>21</v>
      </c>
      <c r="P4" s="161">
        <v>3</v>
      </c>
      <c r="Q4" s="181" t="s">
        <v>374</v>
      </c>
      <c r="R4" s="167" t="s">
        <v>300</v>
      </c>
      <c r="S4" s="195" t="s">
        <v>130</v>
      </c>
      <c r="T4" s="195" t="s">
        <v>131</v>
      </c>
    </row>
    <row r="5" spans="1:20" x14ac:dyDescent="0.3">
      <c r="A5" s="161">
        <v>1</v>
      </c>
      <c r="B5" s="181">
        <v>4</v>
      </c>
      <c r="C5" s="149">
        <v>44</v>
      </c>
      <c r="D5" s="195" t="s">
        <v>151</v>
      </c>
      <c r="E5" s="195" t="s">
        <v>152</v>
      </c>
      <c r="F5" s="169">
        <v>2</v>
      </c>
      <c r="G5" s="169">
        <v>4</v>
      </c>
      <c r="H5" s="169">
        <v>5</v>
      </c>
      <c r="I5" s="169">
        <v>6</v>
      </c>
      <c r="J5" s="169">
        <v>3</v>
      </c>
      <c r="K5" s="169">
        <v>7</v>
      </c>
      <c r="L5" s="169">
        <v>11</v>
      </c>
      <c r="M5" s="169">
        <v>8</v>
      </c>
      <c r="N5" s="190">
        <f t="shared" si="0"/>
        <v>27</v>
      </c>
      <c r="P5" s="196"/>
    </row>
    <row r="6" spans="1:20" x14ac:dyDescent="0.3">
      <c r="A6" s="161">
        <v>1</v>
      </c>
      <c r="B6" s="181">
        <v>5</v>
      </c>
      <c r="C6" s="149">
        <v>63344</v>
      </c>
      <c r="D6" s="195" t="s">
        <v>22</v>
      </c>
      <c r="E6" s="195" t="s">
        <v>23</v>
      </c>
      <c r="F6" s="169">
        <v>3</v>
      </c>
      <c r="G6" s="169">
        <v>14</v>
      </c>
      <c r="H6" s="169">
        <v>4</v>
      </c>
      <c r="I6" s="169">
        <v>14</v>
      </c>
      <c r="J6" s="169">
        <v>5</v>
      </c>
      <c r="K6" s="169">
        <v>14</v>
      </c>
      <c r="L6" s="169">
        <v>1</v>
      </c>
      <c r="M6" s="169">
        <v>4</v>
      </c>
      <c r="N6" s="190">
        <f t="shared" si="0"/>
        <v>31</v>
      </c>
      <c r="P6" s="196"/>
    </row>
    <row r="7" spans="1:20" x14ac:dyDescent="0.3">
      <c r="A7" s="161">
        <v>1</v>
      </c>
      <c r="B7" s="181">
        <v>5</v>
      </c>
      <c r="C7" s="149" t="s">
        <v>146</v>
      </c>
      <c r="D7" s="195" t="s">
        <v>147</v>
      </c>
      <c r="E7" s="195" t="s">
        <v>148</v>
      </c>
      <c r="F7" s="169">
        <v>7</v>
      </c>
      <c r="G7" s="169">
        <v>14</v>
      </c>
      <c r="H7" s="169">
        <v>1</v>
      </c>
      <c r="I7" s="169">
        <v>7</v>
      </c>
      <c r="J7" s="169">
        <v>14</v>
      </c>
      <c r="K7" s="169">
        <v>1</v>
      </c>
      <c r="L7" s="169">
        <v>5</v>
      </c>
      <c r="M7" s="169">
        <v>14</v>
      </c>
      <c r="N7" s="190">
        <f t="shared" si="0"/>
        <v>35</v>
      </c>
      <c r="P7" s="196"/>
    </row>
    <row r="8" spans="1:20" x14ac:dyDescent="0.3">
      <c r="A8" s="161">
        <v>1</v>
      </c>
      <c r="B8" s="181">
        <v>5</v>
      </c>
      <c r="C8" s="149">
        <v>7129</v>
      </c>
      <c r="D8" s="195" t="s">
        <v>50</v>
      </c>
      <c r="E8" s="195" t="s">
        <v>51</v>
      </c>
      <c r="F8" s="169">
        <v>14</v>
      </c>
      <c r="G8" s="169">
        <v>14</v>
      </c>
      <c r="H8" s="169">
        <v>7</v>
      </c>
      <c r="I8" s="169">
        <v>4</v>
      </c>
      <c r="J8" s="169">
        <v>8</v>
      </c>
      <c r="K8" s="169">
        <v>2</v>
      </c>
      <c r="L8" s="169">
        <v>14</v>
      </c>
      <c r="M8" s="169">
        <v>7</v>
      </c>
      <c r="N8" s="190">
        <f t="shared" si="0"/>
        <v>42</v>
      </c>
      <c r="P8" s="196"/>
    </row>
    <row r="9" spans="1:20" x14ac:dyDescent="0.3">
      <c r="A9" s="161">
        <v>1</v>
      </c>
      <c r="B9" s="181">
        <v>8</v>
      </c>
      <c r="C9" s="149" t="s">
        <v>159</v>
      </c>
      <c r="D9" s="195" t="s">
        <v>160</v>
      </c>
      <c r="E9" s="195" t="s">
        <v>161</v>
      </c>
      <c r="F9" s="169">
        <v>14</v>
      </c>
      <c r="G9" s="169">
        <v>1</v>
      </c>
      <c r="H9" s="169">
        <v>14</v>
      </c>
      <c r="I9" s="169">
        <v>14</v>
      </c>
      <c r="J9" s="169">
        <v>6</v>
      </c>
      <c r="K9" s="169">
        <v>8</v>
      </c>
      <c r="L9" s="169">
        <v>8</v>
      </c>
      <c r="M9" s="169">
        <v>6</v>
      </c>
      <c r="N9" s="190">
        <f t="shared" si="0"/>
        <v>43</v>
      </c>
      <c r="P9" s="196"/>
    </row>
    <row r="10" spans="1:20" x14ac:dyDescent="0.3">
      <c r="A10" s="161">
        <v>1</v>
      </c>
      <c r="B10" s="181">
        <v>9</v>
      </c>
      <c r="C10" s="149" t="s">
        <v>156</v>
      </c>
      <c r="D10" s="195" t="s">
        <v>157</v>
      </c>
      <c r="E10" s="195" t="s">
        <v>283</v>
      </c>
      <c r="F10" s="169">
        <v>14</v>
      </c>
      <c r="G10" s="169">
        <v>14</v>
      </c>
      <c r="H10" s="169">
        <v>14</v>
      </c>
      <c r="I10" s="169">
        <v>14</v>
      </c>
      <c r="J10" s="169">
        <v>1</v>
      </c>
      <c r="K10" s="169">
        <v>6</v>
      </c>
      <c r="L10" s="169">
        <v>14</v>
      </c>
      <c r="M10" s="169">
        <v>1</v>
      </c>
      <c r="N10" s="190">
        <f t="shared" si="0"/>
        <v>50</v>
      </c>
      <c r="P10" s="196"/>
    </row>
    <row r="11" spans="1:20" x14ac:dyDescent="0.3">
      <c r="A11" s="161">
        <v>1</v>
      </c>
      <c r="B11" s="181">
        <v>10</v>
      </c>
      <c r="C11" s="149">
        <v>6380</v>
      </c>
      <c r="D11" s="195" t="s">
        <v>53</v>
      </c>
      <c r="E11" s="195" t="s">
        <v>299</v>
      </c>
      <c r="F11" s="169">
        <v>1</v>
      </c>
      <c r="G11" s="169">
        <v>14</v>
      </c>
      <c r="H11" s="169">
        <v>14</v>
      </c>
      <c r="I11" s="169">
        <v>5</v>
      </c>
      <c r="J11" s="169">
        <v>14</v>
      </c>
      <c r="K11" s="169">
        <v>14</v>
      </c>
      <c r="L11" s="169">
        <v>3</v>
      </c>
      <c r="M11" s="169">
        <v>14</v>
      </c>
      <c r="N11" s="190">
        <f t="shared" si="0"/>
        <v>51</v>
      </c>
      <c r="P11" s="196"/>
    </row>
    <row r="12" spans="1:20" x14ac:dyDescent="0.3">
      <c r="A12" s="161">
        <v>1</v>
      </c>
      <c r="B12" s="181">
        <v>11</v>
      </c>
      <c r="C12" s="149">
        <v>6358</v>
      </c>
      <c r="D12" s="195" t="s">
        <v>190</v>
      </c>
      <c r="E12" s="195" t="s">
        <v>204</v>
      </c>
      <c r="F12" s="169">
        <v>14</v>
      </c>
      <c r="G12" s="169">
        <v>14</v>
      </c>
      <c r="H12" s="169">
        <v>14</v>
      </c>
      <c r="I12" s="169">
        <v>14</v>
      </c>
      <c r="J12" s="169">
        <v>14</v>
      </c>
      <c r="K12" s="169">
        <v>14</v>
      </c>
      <c r="L12" s="169">
        <v>2</v>
      </c>
      <c r="M12" s="169">
        <v>14</v>
      </c>
      <c r="N12" s="190">
        <f t="shared" si="0"/>
        <v>72</v>
      </c>
      <c r="P12" s="196"/>
    </row>
    <row r="13" spans="1:20" x14ac:dyDescent="0.3">
      <c r="A13" s="161">
        <v>1</v>
      </c>
      <c r="B13" s="181">
        <v>12</v>
      </c>
      <c r="C13" s="149">
        <v>6615</v>
      </c>
      <c r="D13" s="195" t="s">
        <v>208</v>
      </c>
      <c r="E13" s="195" t="s">
        <v>209</v>
      </c>
      <c r="F13" s="169">
        <v>14</v>
      </c>
      <c r="G13" s="169">
        <v>14</v>
      </c>
      <c r="H13" s="169">
        <v>14</v>
      </c>
      <c r="I13" s="169">
        <v>14</v>
      </c>
      <c r="J13" s="169">
        <v>14</v>
      </c>
      <c r="K13" s="169">
        <v>14</v>
      </c>
      <c r="L13" s="169">
        <v>11</v>
      </c>
      <c r="M13" s="169">
        <v>14</v>
      </c>
      <c r="N13" s="190">
        <f t="shared" si="0"/>
        <v>81</v>
      </c>
      <c r="P13" s="196"/>
    </row>
    <row r="14" spans="1:20" x14ac:dyDescent="0.3">
      <c r="A14" s="161">
        <v>1</v>
      </c>
      <c r="B14" s="181">
        <v>13</v>
      </c>
      <c r="C14" s="149">
        <v>6637</v>
      </c>
      <c r="D14" s="195" t="s">
        <v>43</v>
      </c>
      <c r="E14" s="195" t="s">
        <v>44</v>
      </c>
      <c r="F14" s="169">
        <v>14</v>
      </c>
      <c r="G14" s="169">
        <v>14</v>
      </c>
      <c r="H14" s="169">
        <v>14</v>
      </c>
      <c r="I14" s="169">
        <v>14</v>
      </c>
      <c r="J14" s="169">
        <v>14</v>
      </c>
      <c r="K14" s="169">
        <v>14</v>
      </c>
      <c r="L14" s="169">
        <v>14</v>
      </c>
      <c r="M14" s="169">
        <v>14</v>
      </c>
      <c r="N14" s="190">
        <f t="shared" si="0"/>
        <v>84</v>
      </c>
      <c r="P14" s="196"/>
    </row>
    <row r="15" spans="1:20" x14ac:dyDescent="0.3">
      <c r="A15" s="197"/>
      <c r="P15" s="196"/>
    </row>
    <row r="16" spans="1:20" x14ac:dyDescent="0.3">
      <c r="A16" s="162" t="s">
        <v>220</v>
      </c>
      <c r="B16" s="200" t="s">
        <v>0</v>
      </c>
      <c r="C16" s="151" t="s">
        <v>2</v>
      </c>
      <c r="D16" s="201" t="s">
        <v>3</v>
      </c>
      <c r="E16" s="201" t="s">
        <v>4</v>
      </c>
      <c r="F16" s="200" t="s">
        <v>6</v>
      </c>
      <c r="G16" s="200" t="s">
        <v>7</v>
      </c>
      <c r="H16" s="200" t="s">
        <v>8</v>
      </c>
      <c r="I16" s="200" t="s">
        <v>9</v>
      </c>
      <c r="J16" s="200" t="s">
        <v>10</v>
      </c>
      <c r="K16" s="200" t="s">
        <v>11</v>
      </c>
      <c r="L16" s="200" t="s">
        <v>12</v>
      </c>
      <c r="M16" s="200" t="s">
        <v>13</v>
      </c>
      <c r="N16" s="191" t="s">
        <v>558</v>
      </c>
      <c r="P16" s="159" t="s">
        <v>0</v>
      </c>
      <c r="Q16" s="189" t="s">
        <v>327</v>
      </c>
      <c r="R16" s="189" t="s">
        <v>315</v>
      </c>
      <c r="S16" s="47" t="s">
        <v>3</v>
      </c>
      <c r="T16" s="147" t="s">
        <v>4</v>
      </c>
    </row>
    <row r="17" spans="1:20" x14ac:dyDescent="0.3">
      <c r="A17" s="162">
        <v>2</v>
      </c>
      <c r="B17" s="182">
        <v>1</v>
      </c>
      <c r="C17" s="151">
        <v>1531</v>
      </c>
      <c r="D17" s="201" t="s">
        <v>202</v>
      </c>
      <c r="E17" s="201" t="s">
        <v>203</v>
      </c>
      <c r="F17" s="200">
        <v>3</v>
      </c>
      <c r="G17" s="200">
        <v>2</v>
      </c>
      <c r="H17" s="200">
        <v>2</v>
      </c>
      <c r="I17" s="200">
        <v>2</v>
      </c>
      <c r="J17" s="200">
        <v>3</v>
      </c>
      <c r="K17" s="200">
        <v>1</v>
      </c>
      <c r="L17" s="200">
        <v>2</v>
      </c>
      <c r="M17" s="200">
        <v>1</v>
      </c>
      <c r="N17" s="191">
        <f t="shared" ref="N17:N24" si="1">SUM(F17:M17)-(LARGE(F17:M17,1)+LARGE(F17:M17,2))</f>
        <v>10</v>
      </c>
      <c r="P17" s="162">
        <v>1</v>
      </c>
      <c r="Q17" s="182" t="s">
        <v>375</v>
      </c>
      <c r="R17" s="183" t="s">
        <v>300</v>
      </c>
      <c r="S17" s="201" t="s">
        <v>202</v>
      </c>
      <c r="T17" s="201" t="s">
        <v>203</v>
      </c>
    </row>
    <row r="18" spans="1:20" x14ac:dyDescent="0.3">
      <c r="A18" s="162">
        <v>2</v>
      </c>
      <c r="B18" s="182">
        <v>2</v>
      </c>
      <c r="C18" s="151">
        <v>6694</v>
      </c>
      <c r="D18" s="201" t="s">
        <v>72</v>
      </c>
      <c r="E18" s="201" t="s">
        <v>294</v>
      </c>
      <c r="F18" s="200">
        <v>5</v>
      </c>
      <c r="G18" s="200">
        <v>3</v>
      </c>
      <c r="H18" s="200">
        <v>2</v>
      </c>
      <c r="I18" s="200">
        <v>4</v>
      </c>
      <c r="J18" s="200">
        <v>1</v>
      </c>
      <c r="K18" s="200">
        <v>2</v>
      </c>
      <c r="L18" s="200">
        <v>1</v>
      </c>
      <c r="M18" s="200">
        <v>2</v>
      </c>
      <c r="N18" s="191">
        <f t="shared" si="1"/>
        <v>11</v>
      </c>
      <c r="P18" s="162">
        <v>2</v>
      </c>
      <c r="Q18" s="182" t="s">
        <v>375</v>
      </c>
      <c r="R18" s="183" t="s">
        <v>300</v>
      </c>
      <c r="S18" s="201" t="s">
        <v>72</v>
      </c>
      <c r="T18" s="201" t="s">
        <v>294</v>
      </c>
    </row>
    <row r="19" spans="1:20" x14ac:dyDescent="0.3">
      <c r="A19" s="162">
        <v>2</v>
      </c>
      <c r="B19" s="182">
        <v>3</v>
      </c>
      <c r="C19" s="151" t="s">
        <v>199</v>
      </c>
      <c r="D19" s="201" t="s">
        <v>200</v>
      </c>
      <c r="E19" s="201" t="s">
        <v>201</v>
      </c>
      <c r="F19" s="200">
        <v>9</v>
      </c>
      <c r="G19" s="200">
        <v>1</v>
      </c>
      <c r="H19" s="200">
        <v>1</v>
      </c>
      <c r="I19" s="200">
        <v>3</v>
      </c>
      <c r="J19" s="200">
        <v>9</v>
      </c>
      <c r="K19" s="200">
        <v>5</v>
      </c>
      <c r="L19" s="200">
        <v>5</v>
      </c>
      <c r="M19" s="200">
        <v>9</v>
      </c>
      <c r="N19" s="191">
        <f t="shared" si="1"/>
        <v>24</v>
      </c>
      <c r="P19" s="150">
        <v>3</v>
      </c>
      <c r="Q19" s="182" t="s">
        <v>375</v>
      </c>
      <c r="R19" s="183" t="s">
        <v>300</v>
      </c>
      <c r="S19" s="201" t="s">
        <v>200</v>
      </c>
      <c r="T19" s="201" t="s">
        <v>201</v>
      </c>
    </row>
    <row r="20" spans="1:20" x14ac:dyDescent="0.3">
      <c r="A20" s="162">
        <v>2</v>
      </c>
      <c r="B20" s="182">
        <v>4</v>
      </c>
      <c r="C20" s="151">
        <v>4113</v>
      </c>
      <c r="D20" s="201" t="s">
        <v>158</v>
      </c>
      <c r="E20" s="201" t="s">
        <v>284</v>
      </c>
      <c r="F20" s="200">
        <v>1</v>
      </c>
      <c r="G20" s="200">
        <v>6</v>
      </c>
      <c r="H20" s="200">
        <v>9</v>
      </c>
      <c r="I20" s="200">
        <v>9</v>
      </c>
      <c r="J20" s="200">
        <v>2</v>
      </c>
      <c r="K20" s="200">
        <v>9</v>
      </c>
      <c r="L20" s="200">
        <v>3</v>
      </c>
      <c r="M20" s="200">
        <v>4</v>
      </c>
      <c r="N20" s="191">
        <f t="shared" si="1"/>
        <v>25</v>
      </c>
    </row>
    <row r="21" spans="1:20" x14ac:dyDescent="0.3">
      <c r="A21" s="162">
        <v>2</v>
      </c>
      <c r="B21" s="182">
        <v>5</v>
      </c>
      <c r="C21" s="151">
        <v>7051</v>
      </c>
      <c r="D21" s="201" t="s">
        <v>210</v>
      </c>
      <c r="E21" s="201" t="s">
        <v>207</v>
      </c>
      <c r="F21" s="200">
        <v>4</v>
      </c>
      <c r="G21" s="200">
        <v>5</v>
      </c>
      <c r="H21" s="200">
        <v>2</v>
      </c>
      <c r="I21" s="200">
        <v>5</v>
      </c>
      <c r="J21" s="200">
        <v>9</v>
      </c>
      <c r="K21" s="200">
        <v>4</v>
      </c>
      <c r="L21" s="200">
        <v>9</v>
      </c>
      <c r="M21" s="200">
        <v>9</v>
      </c>
      <c r="N21" s="191">
        <f t="shared" si="1"/>
        <v>29</v>
      </c>
    </row>
    <row r="22" spans="1:20" x14ac:dyDescent="0.3">
      <c r="A22" s="162">
        <v>2</v>
      </c>
      <c r="B22" s="182">
        <v>6</v>
      </c>
      <c r="C22" s="151" t="s">
        <v>94</v>
      </c>
      <c r="D22" s="201" t="s">
        <v>95</v>
      </c>
      <c r="E22" s="201" t="s">
        <v>96</v>
      </c>
      <c r="F22" s="200">
        <v>2</v>
      </c>
      <c r="G22" s="200">
        <v>4</v>
      </c>
      <c r="H22" s="200">
        <v>9</v>
      </c>
      <c r="I22" s="200">
        <v>6</v>
      </c>
      <c r="J22" s="200">
        <v>9</v>
      </c>
      <c r="K22" s="200">
        <v>3</v>
      </c>
      <c r="L22" s="200">
        <v>9</v>
      </c>
      <c r="M22" s="200">
        <v>5</v>
      </c>
      <c r="N22" s="191">
        <f t="shared" si="1"/>
        <v>29</v>
      </c>
    </row>
    <row r="23" spans="1:20" x14ac:dyDescent="0.3">
      <c r="A23" s="162">
        <v>2</v>
      </c>
      <c r="B23" s="182">
        <v>7</v>
      </c>
      <c r="C23" s="151">
        <v>3608</v>
      </c>
      <c r="D23" s="201" t="s">
        <v>70</v>
      </c>
      <c r="E23" s="201" t="s">
        <v>71</v>
      </c>
      <c r="F23" s="200">
        <v>6</v>
      </c>
      <c r="G23" s="200">
        <v>9</v>
      </c>
      <c r="H23" s="200">
        <v>9</v>
      </c>
      <c r="I23" s="200">
        <v>1</v>
      </c>
      <c r="J23" s="200">
        <v>9</v>
      </c>
      <c r="K23" s="200">
        <v>9</v>
      </c>
      <c r="L23" s="200">
        <v>4</v>
      </c>
      <c r="M23" s="200">
        <v>9</v>
      </c>
      <c r="N23" s="191">
        <f t="shared" si="1"/>
        <v>38</v>
      </c>
    </row>
    <row r="24" spans="1:20" x14ac:dyDescent="0.3">
      <c r="A24" s="162">
        <v>2</v>
      </c>
      <c r="B24" s="182">
        <v>8</v>
      </c>
      <c r="C24" s="151">
        <v>807</v>
      </c>
      <c r="D24" s="201" t="s">
        <v>99</v>
      </c>
      <c r="E24" s="201" t="s">
        <v>100</v>
      </c>
      <c r="F24" s="200">
        <v>9</v>
      </c>
      <c r="G24" s="200">
        <v>9</v>
      </c>
      <c r="H24" s="200">
        <v>9</v>
      </c>
      <c r="I24" s="200">
        <v>9</v>
      </c>
      <c r="J24" s="200">
        <v>9</v>
      </c>
      <c r="K24" s="200">
        <v>9</v>
      </c>
      <c r="L24" s="200">
        <v>9</v>
      </c>
      <c r="M24" s="200">
        <v>3</v>
      </c>
      <c r="N24" s="191">
        <f t="shared" si="1"/>
        <v>48</v>
      </c>
    </row>
  </sheetData>
  <sortState ref="C2:N14">
    <sortCondition ref="N2:N14"/>
  </sortState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opLeftCell="Z1" workbookViewId="0">
      <selection activeCell="AD1" sqref="AD1:AH19"/>
    </sheetView>
  </sheetViews>
  <sheetFormatPr defaultColWidth="8.7265625" defaultRowHeight="11.5" x14ac:dyDescent="0.25"/>
  <cols>
    <col min="1" max="1" width="5.453125" style="4" customWidth="1"/>
    <col min="2" max="3" width="8.7265625" style="3"/>
    <col min="4" max="4" width="18" style="3" customWidth="1"/>
    <col min="5" max="5" width="29.54296875" style="3" customWidth="1"/>
    <col min="6" max="6" width="10.7265625" style="17" customWidth="1"/>
    <col min="7" max="14" width="8.7265625" style="3"/>
    <col min="15" max="22" width="10.54296875" style="3" customWidth="1"/>
    <col min="23" max="23" width="8.7265625" style="127"/>
    <col min="24" max="24" width="11" style="17" customWidth="1"/>
    <col min="25" max="26" width="8.7265625" style="3"/>
    <col min="27" max="28" width="8.7265625" style="4"/>
    <col min="29" max="30" width="8.7265625" style="3"/>
    <col min="31" max="31" width="22.26953125" style="3" customWidth="1"/>
    <col min="32" max="32" width="21.1796875" style="3" customWidth="1"/>
    <col min="33" max="33" width="20.26953125" style="3" customWidth="1"/>
    <col min="34" max="34" width="29.26953125" style="3" customWidth="1"/>
    <col min="35" max="35" width="26.1796875" style="3" customWidth="1"/>
    <col min="36" max="16384" width="8.7265625" style="3"/>
  </cols>
  <sheetData>
    <row r="1" spans="1:34" x14ac:dyDescent="0.25">
      <c r="A1" s="42" t="s">
        <v>220</v>
      </c>
      <c r="B1" s="5" t="s">
        <v>0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5" t="s">
        <v>421</v>
      </c>
      <c r="P1" s="55" t="s">
        <v>428</v>
      </c>
      <c r="Q1" s="55" t="s">
        <v>423</v>
      </c>
      <c r="R1" s="55" t="s">
        <v>424</v>
      </c>
      <c r="S1" s="55" t="s">
        <v>425</v>
      </c>
      <c r="T1" s="55" t="s">
        <v>426</v>
      </c>
      <c r="U1" s="55" t="s">
        <v>427</v>
      </c>
      <c r="V1" s="55" t="s">
        <v>422</v>
      </c>
      <c r="W1" s="126" t="s">
        <v>0</v>
      </c>
      <c r="X1" s="6" t="s">
        <v>5</v>
      </c>
      <c r="Y1" s="55" t="s">
        <v>419</v>
      </c>
      <c r="Z1" s="55" t="s">
        <v>420</v>
      </c>
      <c r="AA1" s="62" t="s">
        <v>429</v>
      </c>
      <c r="AB1" s="59" t="s">
        <v>430</v>
      </c>
      <c r="AC1" s="53"/>
      <c r="AD1" s="62" t="s">
        <v>0</v>
      </c>
      <c r="AE1" s="59" t="s">
        <v>327</v>
      </c>
      <c r="AF1" s="59" t="s">
        <v>315</v>
      </c>
      <c r="AG1" s="60" t="s">
        <v>3</v>
      </c>
      <c r="AH1" s="5" t="s">
        <v>4</v>
      </c>
    </row>
    <row r="2" spans="1:34" x14ac:dyDescent="0.25">
      <c r="A2" s="42">
        <v>1</v>
      </c>
      <c r="B2" s="7">
        <v>1</v>
      </c>
      <c r="C2" s="8">
        <v>3604</v>
      </c>
      <c r="D2" s="8" t="s">
        <v>130</v>
      </c>
      <c r="E2" s="8" t="s">
        <v>131</v>
      </c>
      <c r="F2" s="7">
        <v>15</v>
      </c>
      <c r="G2" s="8">
        <v>8</v>
      </c>
      <c r="H2" s="8">
        <v>2</v>
      </c>
      <c r="I2" s="8">
        <v>5</v>
      </c>
      <c r="J2" s="8">
        <v>3</v>
      </c>
      <c r="K2" s="8">
        <v>4</v>
      </c>
      <c r="L2" s="8">
        <v>2</v>
      </c>
      <c r="M2" s="8">
        <v>2</v>
      </c>
      <c r="N2" s="8">
        <v>2</v>
      </c>
      <c r="O2" s="112">
        <v>4</v>
      </c>
      <c r="P2" s="112">
        <v>5</v>
      </c>
      <c r="Q2" s="112">
        <v>6</v>
      </c>
      <c r="R2" s="112">
        <v>3</v>
      </c>
      <c r="S2" s="112">
        <v>2</v>
      </c>
      <c r="T2" s="112">
        <v>5</v>
      </c>
      <c r="U2" s="112">
        <v>4</v>
      </c>
      <c r="V2" s="112">
        <v>3</v>
      </c>
      <c r="W2" s="7">
        <v>3</v>
      </c>
      <c r="X2" s="7">
        <v>22</v>
      </c>
      <c r="Y2" s="18">
        <f t="shared" ref="Y2:Y14" si="0">SUM((G2:N2))</f>
        <v>28</v>
      </c>
      <c r="Z2" s="18">
        <f t="shared" ref="Z2:Z14" si="1">SUM(O2:V2)</f>
        <v>32</v>
      </c>
      <c r="AA2" s="18">
        <f t="shared" ref="AA2:AA14" si="2">LARGE(G2:V2,1)+LARGE(G2:V2,2)+LARGE(G2:V2,3)</f>
        <v>19</v>
      </c>
      <c r="AB2" s="7">
        <f t="shared" ref="AB2:AB14" si="3">(Y2+Z2)-AA2</f>
        <v>41</v>
      </c>
      <c r="AC2" s="53"/>
      <c r="AD2" s="125">
        <v>1</v>
      </c>
      <c r="AE2" s="8" t="s">
        <v>374</v>
      </c>
      <c r="AF2" s="8" t="s">
        <v>326</v>
      </c>
      <c r="AG2" s="8" t="s">
        <v>130</v>
      </c>
      <c r="AH2" s="8" t="s">
        <v>131</v>
      </c>
    </row>
    <row r="3" spans="1:34" x14ac:dyDescent="0.25">
      <c r="A3" s="42">
        <v>1</v>
      </c>
      <c r="B3" s="7">
        <v>4</v>
      </c>
      <c r="C3" s="8">
        <v>59</v>
      </c>
      <c r="D3" s="8" t="s">
        <v>206</v>
      </c>
      <c r="E3" s="8" t="s">
        <v>559</v>
      </c>
      <c r="F3" s="7">
        <v>32</v>
      </c>
      <c r="G3" s="8">
        <v>13</v>
      </c>
      <c r="H3" s="8">
        <v>13</v>
      </c>
      <c r="I3" s="8">
        <v>4</v>
      </c>
      <c r="J3" s="8">
        <v>13</v>
      </c>
      <c r="K3" s="8">
        <v>1</v>
      </c>
      <c r="L3" s="8">
        <v>4</v>
      </c>
      <c r="M3" s="8">
        <v>5</v>
      </c>
      <c r="N3" s="8">
        <v>5</v>
      </c>
      <c r="O3" s="112">
        <v>5</v>
      </c>
      <c r="P3" s="112">
        <v>2</v>
      </c>
      <c r="Q3" s="112">
        <v>2</v>
      </c>
      <c r="R3" s="112">
        <v>1</v>
      </c>
      <c r="S3" s="112">
        <v>4</v>
      </c>
      <c r="T3" s="112">
        <v>3</v>
      </c>
      <c r="U3" s="112">
        <v>6</v>
      </c>
      <c r="V3" s="112">
        <v>5</v>
      </c>
      <c r="W3" s="7">
        <v>1</v>
      </c>
      <c r="X3" s="7">
        <v>17</v>
      </c>
      <c r="Y3" s="18">
        <f t="shared" si="0"/>
        <v>58</v>
      </c>
      <c r="Z3" s="18">
        <f t="shared" si="1"/>
        <v>28</v>
      </c>
      <c r="AA3" s="18">
        <f t="shared" si="2"/>
        <v>39</v>
      </c>
      <c r="AB3" s="7">
        <f t="shared" si="3"/>
        <v>47</v>
      </c>
      <c r="AC3" s="53"/>
      <c r="AD3" s="125">
        <v>2</v>
      </c>
      <c r="AE3" s="8" t="s">
        <v>374</v>
      </c>
      <c r="AF3" s="8" t="s">
        <v>326</v>
      </c>
      <c r="AG3" s="8" t="s">
        <v>206</v>
      </c>
      <c r="AH3" s="8" t="s">
        <v>559</v>
      </c>
    </row>
    <row r="4" spans="1:34" x14ac:dyDescent="0.25">
      <c r="A4" s="42">
        <v>1</v>
      </c>
      <c r="B4" s="7">
        <v>3</v>
      </c>
      <c r="C4" s="8" t="s">
        <v>136</v>
      </c>
      <c r="D4" s="8" t="s">
        <v>137</v>
      </c>
      <c r="E4" s="8" t="s">
        <v>138</v>
      </c>
      <c r="F4" s="7">
        <v>21</v>
      </c>
      <c r="G4" s="8">
        <v>9</v>
      </c>
      <c r="H4" s="8">
        <v>6</v>
      </c>
      <c r="I4" s="8">
        <v>1</v>
      </c>
      <c r="J4" s="8">
        <v>1</v>
      </c>
      <c r="K4" s="8">
        <v>3</v>
      </c>
      <c r="L4" s="8">
        <v>7</v>
      </c>
      <c r="M4" s="8">
        <v>6</v>
      </c>
      <c r="N4" s="8">
        <v>4</v>
      </c>
      <c r="O4" s="112">
        <v>6</v>
      </c>
      <c r="P4" s="112">
        <v>3</v>
      </c>
      <c r="Q4" s="112">
        <v>3</v>
      </c>
      <c r="R4" s="112">
        <v>2</v>
      </c>
      <c r="S4" s="112">
        <v>7</v>
      </c>
      <c r="T4" s="112">
        <v>4</v>
      </c>
      <c r="U4" s="112">
        <v>7</v>
      </c>
      <c r="V4" s="112">
        <v>2</v>
      </c>
      <c r="W4" s="7">
        <v>2</v>
      </c>
      <c r="X4" s="7">
        <v>21</v>
      </c>
      <c r="Y4" s="18">
        <f t="shared" si="0"/>
        <v>37</v>
      </c>
      <c r="Z4" s="18">
        <f t="shared" si="1"/>
        <v>34</v>
      </c>
      <c r="AA4" s="18">
        <f t="shared" si="2"/>
        <v>23</v>
      </c>
      <c r="AB4" s="7">
        <f t="shared" si="3"/>
        <v>48</v>
      </c>
      <c r="AC4" s="53"/>
      <c r="AD4" s="125">
        <v>3</v>
      </c>
      <c r="AE4" s="8" t="s">
        <v>374</v>
      </c>
      <c r="AF4" s="8" t="s">
        <v>326</v>
      </c>
      <c r="AG4" s="8" t="s">
        <v>137</v>
      </c>
      <c r="AH4" s="8" t="s">
        <v>138</v>
      </c>
    </row>
    <row r="5" spans="1:34" x14ac:dyDescent="0.25">
      <c r="A5" s="42">
        <v>1</v>
      </c>
      <c r="B5" s="7">
        <v>2</v>
      </c>
      <c r="C5" s="8">
        <v>7129</v>
      </c>
      <c r="D5" s="8" t="s">
        <v>50</v>
      </c>
      <c r="E5" s="8" t="s">
        <v>51</v>
      </c>
      <c r="F5" s="7">
        <v>18</v>
      </c>
      <c r="G5" s="8">
        <v>2</v>
      </c>
      <c r="H5" s="8">
        <v>1</v>
      </c>
      <c r="I5" s="8">
        <v>6</v>
      </c>
      <c r="J5" s="8">
        <v>4</v>
      </c>
      <c r="K5" s="8">
        <v>5</v>
      </c>
      <c r="L5" s="8">
        <v>3</v>
      </c>
      <c r="M5" s="8">
        <v>3</v>
      </c>
      <c r="N5" s="8">
        <v>11</v>
      </c>
      <c r="O5" s="112">
        <v>14</v>
      </c>
      <c r="P5" s="112">
        <v>14</v>
      </c>
      <c r="Q5" s="112">
        <v>7</v>
      </c>
      <c r="R5" s="112">
        <v>4</v>
      </c>
      <c r="S5" s="112">
        <v>8</v>
      </c>
      <c r="T5" s="112">
        <v>2</v>
      </c>
      <c r="U5" s="112">
        <v>14</v>
      </c>
      <c r="V5" s="112">
        <v>7</v>
      </c>
      <c r="W5" s="7">
        <v>5</v>
      </c>
      <c r="X5" s="7">
        <v>42</v>
      </c>
      <c r="Y5" s="18">
        <f t="shared" si="0"/>
        <v>35</v>
      </c>
      <c r="Z5" s="18">
        <f t="shared" si="1"/>
        <v>70</v>
      </c>
      <c r="AA5" s="18">
        <f t="shared" si="2"/>
        <v>42</v>
      </c>
      <c r="AB5" s="7">
        <f t="shared" si="3"/>
        <v>63</v>
      </c>
      <c r="AC5" s="53"/>
      <c r="AD5" s="53"/>
    </row>
    <row r="6" spans="1:34" x14ac:dyDescent="0.25">
      <c r="A6" s="42">
        <v>1</v>
      </c>
      <c r="B6" s="7">
        <v>4</v>
      </c>
      <c r="C6" s="8" t="s">
        <v>146</v>
      </c>
      <c r="D6" s="8" t="s">
        <v>147</v>
      </c>
      <c r="E6" s="8" t="s">
        <v>148</v>
      </c>
      <c r="F6" s="7">
        <v>32</v>
      </c>
      <c r="G6" s="8">
        <v>7</v>
      </c>
      <c r="H6" s="8">
        <v>13</v>
      </c>
      <c r="I6" s="8">
        <v>13</v>
      </c>
      <c r="J6" s="8">
        <v>13</v>
      </c>
      <c r="K6" s="8">
        <v>2</v>
      </c>
      <c r="L6" s="8">
        <v>5</v>
      </c>
      <c r="M6" s="8">
        <v>4</v>
      </c>
      <c r="N6" s="8">
        <v>1</v>
      </c>
      <c r="O6" s="112">
        <v>7</v>
      </c>
      <c r="P6" s="112">
        <v>14</v>
      </c>
      <c r="Q6" s="112">
        <v>1</v>
      </c>
      <c r="R6" s="112">
        <v>7</v>
      </c>
      <c r="S6" s="112">
        <v>14</v>
      </c>
      <c r="T6" s="112">
        <v>1</v>
      </c>
      <c r="U6" s="112">
        <v>5</v>
      </c>
      <c r="V6" s="112">
        <v>14</v>
      </c>
      <c r="W6" s="7">
        <v>5</v>
      </c>
      <c r="X6" s="7">
        <v>42</v>
      </c>
      <c r="Y6" s="18">
        <f t="shared" si="0"/>
        <v>58</v>
      </c>
      <c r="Z6" s="18">
        <f t="shared" si="1"/>
        <v>63</v>
      </c>
      <c r="AA6" s="18">
        <f t="shared" si="2"/>
        <v>42</v>
      </c>
      <c r="AB6" s="7">
        <f t="shared" si="3"/>
        <v>79</v>
      </c>
      <c r="AC6" s="53"/>
      <c r="AD6" s="53"/>
    </row>
    <row r="7" spans="1:34" x14ac:dyDescent="0.25">
      <c r="A7" s="42">
        <v>1</v>
      </c>
      <c r="B7" s="7">
        <v>8</v>
      </c>
      <c r="C7" s="8">
        <v>63344</v>
      </c>
      <c r="D7" s="8" t="s">
        <v>22</v>
      </c>
      <c r="E7" s="8" t="s">
        <v>23</v>
      </c>
      <c r="F7" s="7">
        <v>34</v>
      </c>
      <c r="G7" s="8">
        <v>3</v>
      </c>
      <c r="H7" s="8">
        <v>13</v>
      </c>
      <c r="I7" s="8">
        <v>7</v>
      </c>
      <c r="J7" s="8">
        <v>2</v>
      </c>
      <c r="K7" s="8">
        <v>6</v>
      </c>
      <c r="L7" s="8">
        <v>8</v>
      </c>
      <c r="M7" s="8">
        <v>8</v>
      </c>
      <c r="N7" s="8">
        <v>12</v>
      </c>
      <c r="O7" s="112">
        <v>3</v>
      </c>
      <c r="P7" s="112">
        <v>14</v>
      </c>
      <c r="Q7" s="112">
        <v>4</v>
      </c>
      <c r="R7" s="112">
        <v>14</v>
      </c>
      <c r="S7" s="112">
        <v>5</v>
      </c>
      <c r="T7" s="112">
        <v>14</v>
      </c>
      <c r="U7" s="112">
        <v>1</v>
      </c>
      <c r="V7" s="112">
        <v>4</v>
      </c>
      <c r="W7" s="7">
        <v>5</v>
      </c>
      <c r="X7" s="7">
        <v>42</v>
      </c>
      <c r="Y7" s="18">
        <f t="shared" si="0"/>
        <v>59</v>
      </c>
      <c r="Z7" s="18">
        <f t="shared" si="1"/>
        <v>59</v>
      </c>
      <c r="AA7" s="18">
        <f t="shared" si="2"/>
        <v>42</v>
      </c>
      <c r="AB7" s="7">
        <f t="shared" si="3"/>
        <v>76</v>
      </c>
      <c r="AC7" s="53"/>
      <c r="AD7" s="53"/>
    </row>
    <row r="8" spans="1:34" x14ac:dyDescent="0.25">
      <c r="A8" s="42">
        <v>1</v>
      </c>
      <c r="B8" s="7">
        <v>7</v>
      </c>
      <c r="C8" s="8" t="s">
        <v>156</v>
      </c>
      <c r="D8" s="8" t="s">
        <v>157</v>
      </c>
      <c r="E8" s="8" t="s">
        <v>283</v>
      </c>
      <c r="F8" s="7">
        <v>33</v>
      </c>
      <c r="G8" s="8">
        <v>1</v>
      </c>
      <c r="H8" s="8">
        <v>4</v>
      </c>
      <c r="I8" s="8">
        <v>3</v>
      </c>
      <c r="J8" s="8">
        <v>6</v>
      </c>
      <c r="K8" s="8">
        <v>12</v>
      </c>
      <c r="L8" s="8">
        <v>12</v>
      </c>
      <c r="M8" s="8">
        <v>12</v>
      </c>
      <c r="N8" s="8">
        <v>7</v>
      </c>
      <c r="O8" s="112">
        <v>14</v>
      </c>
      <c r="P8" s="112">
        <v>14</v>
      </c>
      <c r="Q8" s="112">
        <v>14</v>
      </c>
      <c r="R8" s="112">
        <v>14</v>
      </c>
      <c r="S8" s="112">
        <v>1</v>
      </c>
      <c r="T8" s="112">
        <v>6</v>
      </c>
      <c r="U8" s="112">
        <v>14</v>
      </c>
      <c r="V8" s="112">
        <v>1</v>
      </c>
      <c r="W8" s="7">
        <v>9</v>
      </c>
      <c r="X8" s="7">
        <v>50</v>
      </c>
      <c r="Y8" s="18">
        <f t="shared" si="0"/>
        <v>57</v>
      </c>
      <c r="Z8" s="18">
        <f t="shared" si="1"/>
        <v>78</v>
      </c>
      <c r="AA8" s="18">
        <f t="shared" si="2"/>
        <v>42</v>
      </c>
      <c r="AB8" s="7">
        <f t="shared" si="3"/>
        <v>93</v>
      </c>
      <c r="AC8" s="53"/>
      <c r="AD8" s="53"/>
    </row>
    <row r="9" spans="1:34" x14ac:dyDescent="0.25">
      <c r="A9" s="42">
        <v>1</v>
      </c>
      <c r="B9" s="7">
        <v>11</v>
      </c>
      <c r="C9" s="8">
        <v>44</v>
      </c>
      <c r="D9" s="8" t="s">
        <v>151</v>
      </c>
      <c r="E9" s="8" t="s">
        <v>152</v>
      </c>
      <c r="F9" s="7">
        <v>55</v>
      </c>
      <c r="G9" s="8">
        <v>6</v>
      </c>
      <c r="H9" s="8">
        <v>13</v>
      </c>
      <c r="I9" s="8">
        <v>13</v>
      </c>
      <c r="J9" s="8">
        <v>13</v>
      </c>
      <c r="K9" s="8">
        <v>12</v>
      </c>
      <c r="L9" s="8">
        <v>6</v>
      </c>
      <c r="M9" s="8">
        <v>12</v>
      </c>
      <c r="N9" s="8">
        <v>6</v>
      </c>
      <c r="O9" s="112">
        <v>2</v>
      </c>
      <c r="P9" s="112">
        <v>4</v>
      </c>
      <c r="Q9" s="112">
        <v>5</v>
      </c>
      <c r="R9" s="112">
        <v>6</v>
      </c>
      <c r="S9" s="112">
        <v>3</v>
      </c>
      <c r="T9" s="112">
        <v>7</v>
      </c>
      <c r="U9" s="112">
        <v>11</v>
      </c>
      <c r="V9" s="112">
        <v>8</v>
      </c>
      <c r="W9" s="7">
        <v>4</v>
      </c>
      <c r="X9" s="7">
        <v>33</v>
      </c>
      <c r="Y9" s="18">
        <f t="shared" si="0"/>
        <v>81</v>
      </c>
      <c r="Z9" s="18">
        <f t="shared" si="1"/>
        <v>46</v>
      </c>
      <c r="AA9" s="18">
        <f t="shared" si="2"/>
        <v>39</v>
      </c>
      <c r="AB9" s="7">
        <f t="shared" si="3"/>
        <v>88</v>
      </c>
      <c r="AC9" s="53"/>
      <c r="AD9" s="53"/>
    </row>
    <row r="10" spans="1:34" x14ac:dyDescent="0.25">
      <c r="A10" s="42">
        <v>1</v>
      </c>
      <c r="B10" s="7">
        <v>9</v>
      </c>
      <c r="C10" s="8" t="s">
        <v>159</v>
      </c>
      <c r="D10" s="8" t="s">
        <v>160</v>
      </c>
      <c r="E10" s="8" t="s">
        <v>161</v>
      </c>
      <c r="F10" s="7">
        <v>45</v>
      </c>
      <c r="G10" s="8">
        <v>5</v>
      </c>
      <c r="H10" s="8">
        <v>5</v>
      </c>
      <c r="I10" s="8">
        <v>2</v>
      </c>
      <c r="J10" s="8">
        <v>7</v>
      </c>
      <c r="K10" s="8">
        <v>13</v>
      </c>
      <c r="L10" s="8">
        <v>13</v>
      </c>
      <c r="M10" s="8">
        <v>13</v>
      </c>
      <c r="N10" s="8">
        <v>13</v>
      </c>
      <c r="O10" s="112">
        <v>14</v>
      </c>
      <c r="P10" s="112">
        <v>1</v>
      </c>
      <c r="Q10" s="112">
        <v>14</v>
      </c>
      <c r="R10" s="112">
        <v>14</v>
      </c>
      <c r="S10" s="112">
        <v>6</v>
      </c>
      <c r="T10" s="112">
        <v>8</v>
      </c>
      <c r="U10" s="112">
        <v>8</v>
      </c>
      <c r="V10" s="112">
        <v>6</v>
      </c>
      <c r="W10" s="7">
        <v>8</v>
      </c>
      <c r="X10" s="7">
        <v>43</v>
      </c>
      <c r="Y10" s="18">
        <f t="shared" si="0"/>
        <v>71</v>
      </c>
      <c r="Z10" s="18">
        <f t="shared" si="1"/>
        <v>71</v>
      </c>
      <c r="AA10" s="18">
        <f t="shared" si="2"/>
        <v>42</v>
      </c>
      <c r="AB10" s="7">
        <f t="shared" si="3"/>
        <v>100</v>
      </c>
      <c r="AC10" s="53"/>
      <c r="AD10" s="53"/>
    </row>
    <row r="11" spans="1:34" x14ac:dyDescent="0.25">
      <c r="A11" s="42">
        <v>1</v>
      </c>
      <c r="B11" s="7">
        <v>4</v>
      </c>
      <c r="C11" s="8">
        <v>6358</v>
      </c>
      <c r="D11" s="8" t="s">
        <v>190</v>
      </c>
      <c r="E11" s="8" t="s">
        <v>204</v>
      </c>
      <c r="F11" s="7">
        <v>32</v>
      </c>
      <c r="G11" s="8">
        <v>4</v>
      </c>
      <c r="H11" s="8">
        <v>3</v>
      </c>
      <c r="I11" s="8">
        <v>13</v>
      </c>
      <c r="J11" s="8">
        <v>13</v>
      </c>
      <c r="K11" s="8">
        <v>12</v>
      </c>
      <c r="L11" s="8">
        <v>1</v>
      </c>
      <c r="M11" s="8">
        <v>1</v>
      </c>
      <c r="N11" s="8">
        <v>11</v>
      </c>
      <c r="O11" s="112">
        <v>14</v>
      </c>
      <c r="P11" s="112">
        <v>14</v>
      </c>
      <c r="Q11" s="112">
        <v>14</v>
      </c>
      <c r="R11" s="112">
        <v>14</v>
      </c>
      <c r="S11" s="112">
        <v>14</v>
      </c>
      <c r="T11" s="112">
        <v>14</v>
      </c>
      <c r="U11" s="112">
        <v>2</v>
      </c>
      <c r="V11" s="112">
        <v>14</v>
      </c>
      <c r="W11" s="7">
        <v>11</v>
      </c>
      <c r="X11" s="7">
        <v>72</v>
      </c>
      <c r="Y11" s="18">
        <f t="shared" si="0"/>
        <v>58</v>
      </c>
      <c r="Z11" s="18">
        <f t="shared" si="1"/>
        <v>100</v>
      </c>
      <c r="AA11" s="18">
        <f t="shared" si="2"/>
        <v>42</v>
      </c>
      <c r="AB11" s="7">
        <f t="shared" si="3"/>
        <v>116</v>
      </c>
      <c r="AC11" s="53"/>
      <c r="AD11" s="53"/>
    </row>
    <row r="12" spans="1:34" x14ac:dyDescent="0.25">
      <c r="A12" s="42">
        <v>1</v>
      </c>
      <c r="B12" s="7">
        <v>10</v>
      </c>
      <c r="C12" s="8">
        <v>6637</v>
      </c>
      <c r="D12" s="8" t="s">
        <v>43</v>
      </c>
      <c r="E12" s="8" t="s">
        <v>44</v>
      </c>
      <c r="F12" s="7">
        <v>54</v>
      </c>
      <c r="G12" s="8">
        <v>10</v>
      </c>
      <c r="H12" s="8">
        <v>13</v>
      </c>
      <c r="I12" s="8">
        <v>13</v>
      </c>
      <c r="J12" s="8">
        <v>5</v>
      </c>
      <c r="K12" s="8">
        <v>12</v>
      </c>
      <c r="L12" s="8">
        <v>9</v>
      </c>
      <c r="M12" s="8">
        <v>7</v>
      </c>
      <c r="N12" s="8">
        <v>11</v>
      </c>
      <c r="O12" s="112">
        <v>14</v>
      </c>
      <c r="P12" s="112">
        <v>14</v>
      </c>
      <c r="Q12" s="112">
        <v>14</v>
      </c>
      <c r="R12" s="112">
        <v>14</v>
      </c>
      <c r="S12" s="112">
        <v>14</v>
      </c>
      <c r="T12" s="112">
        <v>14</v>
      </c>
      <c r="U12" s="112">
        <v>14</v>
      </c>
      <c r="V12" s="112">
        <v>14</v>
      </c>
      <c r="W12" s="7">
        <v>13</v>
      </c>
      <c r="X12" s="7">
        <v>84</v>
      </c>
      <c r="Y12" s="18">
        <f t="shared" si="0"/>
        <v>80</v>
      </c>
      <c r="Z12" s="18">
        <f t="shared" si="1"/>
        <v>112</v>
      </c>
      <c r="AA12" s="18">
        <f t="shared" si="2"/>
        <v>42</v>
      </c>
      <c r="AB12" s="7">
        <f t="shared" si="3"/>
        <v>150</v>
      </c>
      <c r="AC12" s="53"/>
      <c r="AD12" s="53"/>
    </row>
    <row r="13" spans="1:34" x14ac:dyDescent="0.25">
      <c r="A13" s="42">
        <v>1</v>
      </c>
      <c r="B13" s="7">
        <v>13</v>
      </c>
      <c r="C13" s="8">
        <v>6380</v>
      </c>
      <c r="D13" s="8" t="s">
        <v>53</v>
      </c>
      <c r="E13" s="8" t="s">
        <v>289</v>
      </c>
      <c r="F13" s="7">
        <v>104</v>
      </c>
      <c r="G13" s="8">
        <v>13</v>
      </c>
      <c r="H13" s="8">
        <v>13</v>
      </c>
      <c r="I13" s="8">
        <v>13</v>
      </c>
      <c r="J13" s="8">
        <v>13</v>
      </c>
      <c r="K13" s="8">
        <v>13</v>
      </c>
      <c r="L13" s="8">
        <v>13</v>
      </c>
      <c r="M13" s="8">
        <v>13</v>
      </c>
      <c r="N13" s="8">
        <v>13</v>
      </c>
      <c r="O13" s="112">
        <v>1</v>
      </c>
      <c r="P13" s="112">
        <v>14</v>
      </c>
      <c r="Q13" s="112">
        <v>14</v>
      </c>
      <c r="R13" s="112">
        <v>5</v>
      </c>
      <c r="S13" s="112">
        <v>14</v>
      </c>
      <c r="T13" s="112">
        <v>14</v>
      </c>
      <c r="U13" s="112">
        <v>3</v>
      </c>
      <c r="V13" s="112">
        <v>14</v>
      </c>
      <c r="W13" s="7">
        <v>10</v>
      </c>
      <c r="X13" s="7">
        <v>64</v>
      </c>
      <c r="Y13" s="18">
        <f t="shared" si="0"/>
        <v>104</v>
      </c>
      <c r="Z13" s="18">
        <f t="shared" si="1"/>
        <v>79</v>
      </c>
      <c r="AA13" s="18">
        <f t="shared" si="2"/>
        <v>42</v>
      </c>
      <c r="AB13" s="7">
        <f t="shared" si="3"/>
        <v>141</v>
      </c>
      <c r="AC13" s="53"/>
      <c r="AD13" s="53"/>
    </row>
    <row r="14" spans="1:34" x14ac:dyDescent="0.25">
      <c r="A14" s="42">
        <v>1</v>
      </c>
      <c r="B14" s="7">
        <v>12</v>
      </c>
      <c r="C14" s="8">
        <v>6615</v>
      </c>
      <c r="D14" s="8" t="s">
        <v>208</v>
      </c>
      <c r="E14" s="8" t="s">
        <v>209</v>
      </c>
      <c r="F14" s="7">
        <v>65</v>
      </c>
      <c r="G14" s="8">
        <v>13</v>
      </c>
      <c r="H14" s="8">
        <v>13</v>
      </c>
      <c r="I14" s="8">
        <v>13</v>
      </c>
      <c r="J14" s="8">
        <v>13</v>
      </c>
      <c r="K14" s="8">
        <v>12</v>
      </c>
      <c r="L14" s="8">
        <v>12</v>
      </c>
      <c r="M14" s="8">
        <v>12</v>
      </c>
      <c r="N14" s="8">
        <v>3</v>
      </c>
      <c r="O14" s="112">
        <v>14</v>
      </c>
      <c r="P14" s="112">
        <v>14</v>
      </c>
      <c r="Q14" s="112">
        <v>14</v>
      </c>
      <c r="R14" s="112">
        <v>14</v>
      </c>
      <c r="S14" s="112">
        <v>14</v>
      </c>
      <c r="T14" s="112">
        <v>14</v>
      </c>
      <c r="U14" s="112">
        <v>11</v>
      </c>
      <c r="V14" s="112">
        <v>14</v>
      </c>
      <c r="W14" s="7">
        <v>12</v>
      </c>
      <c r="X14" s="7">
        <v>81</v>
      </c>
      <c r="Y14" s="18">
        <f t="shared" si="0"/>
        <v>91</v>
      </c>
      <c r="Z14" s="18">
        <f t="shared" si="1"/>
        <v>109</v>
      </c>
      <c r="AA14" s="18">
        <f t="shared" si="2"/>
        <v>42</v>
      </c>
      <c r="AB14" s="7">
        <f t="shared" si="3"/>
        <v>158</v>
      </c>
      <c r="AC14" s="53"/>
      <c r="AD14" s="53"/>
    </row>
    <row r="15" spans="1:34" x14ac:dyDescent="0.25">
      <c r="A15" s="42">
        <v>2</v>
      </c>
      <c r="B15" s="5" t="s">
        <v>0</v>
      </c>
      <c r="C15" s="5" t="s">
        <v>2</v>
      </c>
      <c r="D15" s="5" t="s">
        <v>3</v>
      </c>
      <c r="E15" s="5" t="s">
        <v>4</v>
      </c>
      <c r="F15" s="6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5" t="s">
        <v>12</v>
      </c>
      <c r="N15" s="5" t="s">
        <v>13</v>
      </c>
      <c r="O15" s="110" t="s">
        <v>421</v>
      </c>
      <c r="P15" s="110" t="s">
        <v>428</v>
      </c>
      <c r="Q15" s="110" t="s">
        <v>423</v>
      </c>
      <c r="R15" s="110" t="s">
        <v>424</v>
      </c>
      <c r="S15" s="110" t="s">
        <v>425</v>
      </c>
      <c r="T15" s="110" t="s">
        <v>426</v>
      </c>
      <c r="U15" s="110" t="s">
        <v>427</v>
      </c>
      <c r="V15" s="110" t="s">
        <v>422</v>
      </c>
      <c r="W15" s="126" t="s">
        <v>0</v>
      </c>
      <c r="X15" s="6" t="s">
        <v>5</v>
      </c>
      <c r="Y15" s="55" t="s">
        <v>419</v>
      </c>
      <c r="Z15" s="55" t="s">
        <v>420</v>
      </c>
      <c r="AA15" s="62" t="s">
        <v>429</v>
      </c>
      <c r="AB15" s="59" t="s">
        <v>430</v>
      </c>
      <c r="AC15" s="124"/>
      <c r="AD15" s="53"/>
    </row>
    <row r="16" spans="1:34" x14ac:dyDescent="0.25">
      <c r="A16" s="42">
        <v>2</v>
      </c>
      <c r="B16" s="9">
        <v>2</v>
      </c>
      <c r="C16" s="10">
        <v>1531</v>
      </c>
      <c r="D16" s="10" t="s">
        <v>202</v>
      </c>
      <c r="E16" s="10" t="s">
        <v>203</v>
      </c>
      <c r="F16" s="9">
        <v>12</v>
      </c>
      <c r="G16" s="10">
        <v>5</v>
      </c>
      <c r="H16" s="10">
        <v>1</v>
      </c>
      <c r="I16" s="10">
        <v>2</v>
      </c>
      <c r="J16" s="10">
        <v>2</v>
      </c>
      <c r="K16" s="10">
        <v>7</v>
      </c>
      <c r="L16" s="10">
        <v>1</v>
      </c>
      <c r="M16" s="10">
        <v>7</v>
      </c>
      <c r="N16" s="10">
        <v>1</v>
      </c>
      <c r="O16" s="111">
        <v>3</v>
      </c>
      <c r="P16" s="111">
        <v>2</v>
      </c>
      <c r="Q16" s="111">
        <v>2</v>
      </c>
      <c r="R16" s="111">
        <v>2</v>
      </c>
      <c r="S16" s="111">
        <v>3</v>
      </c>
      <c r="T16" s="111">
        <v>1</v>
      </c>
      <c r="U16" s="111">
        <v>2</v>
      </c>
      <c r="V16" s="111">
        <v>1</v>
      </c>
      <c r="W16" s="9">
        <v>1</v>
      </c>
      <c r="X16" s="9">
        <v>10</v>
      </c>
      <c r="Y16" s="19">
        <f t="shared" ref="Y16:Y23" si="4">SUM((G16:N16))</f>
        <v>26</v>
      </c>
      <c r="Z16" s="19">
        <f t="shared" ref="Z16:Z23" si="5">SUM(O16:V16)</f>
        <v>16</v>
      </c>
      <c r="AA16" s="19">
        <f t="shared" ref="AA16:AA23" si="6">LARGE(G16:V16,1)+LARGE(G16:V16,2)+LARGE(G16:V16,3)</f>
        <v>19</v>
      </c>
      <c r="AB16" s="9">
        <f t="shared" ref="AB16:AB23" si="7">(Y16+Z16)-AA16</f>
        <v>23</v>
      </c>
      <c r="AC16" s="124"/>
      <c r="AD16" s="62" t="s">
        <v>0</v>
      </c>
      <c r="AE16" s="59" t="s">
        <v>327</v>
      </c>
      <c r="AF16" s="59" t="s">
        <v>315</v>
      </c>
      <c r="AG16" s="60" t="s">
        <v>3</v>
      </c>
      <c r="AH16" s="5" t="s">
        <v>4</v>
      </c>
    </row>
    <row r="17" spans="1:34" x14ac:dyDescent="0.25">
      <c r="A17" s="42">
        <v>2</v>
      </c>
      <c r="B17" s="9">
        <v>1</v>
      </c>
      <c r="C17" s="10">
        <v>6694</v>
      </c>
      <c r="D17" s="10" t="s">
        <v>72</v>
      </c>
      <c r="E17" s="10" t="s">
        <v>294</v>
      </c>
      <c r="F17" s="9">
        <v>10</v>
      </c>
      <c r="G17" s="10">
        <v>1</v>
      </c>
      <c r="H17" s="10">
        <v>4</v>
      </c>
      <c r="I17" s="10">
        <v>1</v>
      </c>
      <c r="J17" s="10">
        <v>3</v>
      </c>
      <c r="K17" s="10">
        <v>1</v>
      </c>
      <c r="L17" s="10">
        <v>4</v>
      </c>
      <c r="M17" s="10">
        <v>1</v>
      </c>
      <c r="N17" s="10">
        <v>3</v>
      </c>
      <c r="O17" s="111">
        <v>5</v>
      </c>
      <c r="P17" s="111">
        <v>3</v>
      </c>
      <c r="Q17" s="111">
        <v>2</v>
      </c>
      <c r="R17" s="111">
        <v>4</v>
      </c>
      <c r="S17" s="111">
        <v>1</v>
      </c>
      <c r="T17" s="111">
        <v>2</v>
      </c>
      <c r="U17" s="111">
        <v>1</v>
      </c>
      <c r="V17" s="111">
        <v>2</v>
      </c>
      <c r="W17" s="9">
        <v>2</v>
      </c>
      <c r="X17" s="9">
        <v>11</v>
      </c>
      <c r="Y17" s="19">
        <f t="shared" si="4"/>
        <v>18</v>
      </c>
      <c r="Z17" s="19">
        <f t="shared" si="5"/>
        <v>20</v>
      </c>
      <c r="AA17" s="19">
        <f t="shared" si="6"/>
        <v>13</v>
      </c>
      <c r="AB17" s="9">
        <f t="shared" si="7"/>
        <v>25</v>
      </c>
      <c r="AC17" s="124"/>
      <c r="AD17" s="192">
        <v>1</v>
      </c>
      <c r="AE17" s="194" t="s">
        <v>375</v>
      </c>
      <c r="AF17" s="140" t="s">
        <v>326</v>
      </c>
      <c r="AG17" s="140" t="s">
        <v>202</v>
      </c>
      <c r="AH17" s="140" t="s">
        <v>203</v>
      </c>
    </row>
    <row r="18" spans="1:34" x14ac:dyDescent="0.25">
      <c r="A18" s="42">
        <v>2</v>
      </c>
      <c r="B18" s="9">
        <v>4</v>
      </c>
      <c r="C18" s="10">
        <v>4113</v>
      </c>
      <c r="D18" s="10" t="s">
        <v>158</v>
      </c>
      <c r="E18" s="10" t="s">
        <v>284</v>
      </c>
      <c r="F18" s="9">
        <v>21</v>
      </c>
      <c r="G18" s="10">
        <v>2</v>
      </c>
      <c r="H18" s="10">
        <v>2</v>
      </c>
      <c r="I18" s="10">
        <v>3</v>
      </c>
      <c r="J18" s="10">
        <v>7</v>
      </c>
      <c r="K18" s="10">
        <v>7</v>
      </c>
      <c r="L18" s="10">
        <v>5</v>
      </c>
      <c r="M18" s="10">
        <v>7</v>
      </c>
      <c r="N18" s="10">
        <v>2</v>
      </c>
      <c r="O18" s="111">
        <v>1</v>
      </c>
      <c r="P18" s="111">
        <v>6</v>
      </c>
      <c r="Q18" s="111">
        <v>9</v>
      </c>
      <c r="R18" s="111">
        <v>9</v>
      </c>
      <c r="S18" s="111">
        <v>2</v>
      </c>
      <c r="T18" s="111">
        <v>9</v>
      </c>
      <c r="U18" s="111">
        <v>3</v>
      </c>
      <c r="V18" s="111">
        <v>4</v>
      </c>
      <c r="W18" s="9">
        <v>4</v>
      </c>
      <c r="X18" s="9">
        <v>33</v>
      </c>
      <c r="Y18" s="19">
        <f t="shared" si="4"/>
        <v>35</v>
      </c>
      <c r="Z18" s="19">
        <f t="shared" si="5"/>
        <v>43</v>
      </c>
      <c r="AA18" s="19">
        <f t="shared" si="6"/>
        <v>27</v>
      </c>
      <c r="AB18" s="9">
        <f t="shared" si="7"/>
        <v>51</v>
      </c>
      <c r="AC18" s="124"/>
      <c r="AD18" s="192">
        <v>2</v>
      </c>
      <c r="AE18" s="194" t="s">
        <v>375</v>
      </c>
      <c r="AF18" s="140" t="s">
        <v>326</v>
      </c>
      <c r="AG18" s="140" t="s">
        <v>72</v>
      </c>
      <c r="AH18" s="140" t="s">
        <v>294</v>
      </c>
    </row>
    <row r="19" spans="1:34" x14ac:dyDescent="0.25">
      <c r="A19" s="42">
        <v>2</v>
      </c>
      <c r="B19" s="9">
        <v>5</v>
      </c>
      <c r="C19" s="10">
        <v>7051</v>
      </c>
      <c r="D19" s="10" t="s">
        <v>210</v>
      </c>
      <c r="E19" s="10" t="s">
        <v>207</v>
      </c>
      <c r="F19" s="9">
        <v>29</v>
      </c>
      <c r="G19" s="10">
        <v>3</v>
      </c>
      <c r="H19" s="10">
        <v>5</v>
      </c>
      <c r="I19" s="10">
        <v>5</v>
      </c>
      <c r="J19" s="10">
        <v>7</v>
      </c>
      <c r="K19" s="10">
        <v>7</v>
      </c>
      <c r="L19" s="10">
        <v>2</v>
      </c>
      <c r="M19" s="10">
        <v>7</v>
      </c>
      <c r="N19" s="10">
        <v>7</v>
      </c>
      <c r="O19" s="111">
        <v>4</v>
      </c>
      <c r="P19" s="111">
        <v>5</v>
      </c>
      <c r="Q19" s="111">
        <v>2</v>
      </c>
      <c r="R19" s="111">
        <v>5</v>
      </c>
      <c r="S19" s="111">
        <v>9</v>
      </c>
      <c r="T19" s="111">
        <v>4</v>
      </c>
      <c r="U19" s="111">
        <v>9</v>
      </c>
      <c r="V19" s="111">
        <v>9</v>
      </c>
      <c r="W19" s="9">
        <v>5</v>
      </c>
      <c r="X19" s="9">
        <v>34</v>
      </c>
      <c r="Y19" s="19">
        <f t="shared" si="4"/>
        <v>43</v>
      </c>
      <c r="Z19" s="19">
        <f t="shared" si="5"/>
        <v>47</v>
      </c>
      <c r="AA19" s="19">
        <f t="shared" si="6"/>
        <v>27</v>
      </c>
      <c r="AB19" s="9">
        <f t="shared" si="7"/>
        <v>63</v>
      </c>
      <c r="AC19" s="124"/>
      <c r="AD19" s="194">
        <v>3</v>
      </c>
      <c r="AE19" s="194" t="s">
        <v>375</v>
      </c>
      <c r="AF19" s="140" t="s">
        <v>326</v>
      </c>
      <c r="AG19" s="140" t="s">
        <v>158</v>
      </c>
      <c r="AH19" s="140" t="s">
        <v>284</v>
      </c>
    </row>
    <row r="20" spans="1:34" x14ac:dyDescent="0.25">
      <c r="A20" s="42">
        <v>2</v>
      </c>
      <c r="B20" s="9">
        <v>3</v>
      </c>
      <c r="C20" s="10">
        <v>807</v>
      </c>
      <c r="D20" s="10" t="s">
        <v>99</v>
      </c>
      <c r="E20" s="10" t="s">
        <v>100</v>
      </c>
      <c r="F20" s="9">
        <v>18</v>
      </c>
      <c r="G20" s="10">
        <v>4</v>
      </c>
      <c r="H20" s="10">
        <v>3</v>
      </c>
      <c r="I20" s="10">
        <v>4</v>
      </c>
      <c r="J20" s="10">
        <v>1</v>
      </c>
      <c r="K20" s="10">
        <v>7</v>
      </c>
      <c r="L20" s="10">
        <v>6</v>
      </c>
      <c r="M20" s="10">
        <v>2</v>
      </c>
      <c r="N20" s="10">
        <v>4</v>
      </c>
      <c r="O20" s="111">
        <v>9</v>
      </c>
      <c r="P20" s="111">
        <v>9</v>
      </c>
      <c r="Q20" s="111">
        <v>9</v>
      </c>
      <c r="R20" s="111">
        <v>9</v>
      </c>
      <c r="S20" s="111">
        <v>9</v>
      </c>
      <c r="T20" s="111">
        <v>9</v>
      </c>
      <c r="U20" s="111">
        <v>9</v>
      </c>
      <c r="V20" s="111">
        <v>3</v>
      </c>
      <c r="W20" s="9">
        <v>8</v>
      </c>
      <c r="X20" s="9">
        <v>48</v>
      </c>
      <c r="Y20" s="19">
        <f t="shared" si="4"/>
        <v>31</v>
      </c>
      <c r="Z20" s="19">
        <f t="shared" si="5"/>
        <v>66</v>
      </c>
      <c r="AA20" s="19">
        <f t="shared" si="6"/>
        <v>27</v>
      </c>
      <c r="AB20" s="9">
        <f t="shared" si="7"/>
        <v>70</v>
      </c>
      <c r="AC20" s="124"/>
      <c r="AD20" s="128"/>
    </row>
    <row r="21" spans="1:34" x14ac:dyDescent="0.25">
      <c r="A21" s="42">
        <v>2</v>
      </c>
      <c r="B21" s="9">
        <v>7</v>
      </c>
      <c r="C21" s="10" t="s">
        <v>199</v>
      </c>
      <c r="D21" s="10" t="s">
        <v>200</v>
      </c>
      <c r="E21" s="10" t="s">
        <v>201</v>
      </c>
      <c r="F21" s="9">
        <v>48</v>
      </c>
      <c r="G21" s="10">
        <v>9</v>
      </c>
      <c r="H21" s="10">
        <v>8</v>
      </c>
      <c r="I21" s="10">
        <v>8</v>
      </c>
      <c r="J21" s="10">
        <v>8</v>
      </c>
      <c r="K21" s="10">
        <v>8</v>
      </c>
      <c r="L21" s="10">
        <v>8</v>
      </c>
      <c r="M21" s="10">
        <v>8</v>
      </c>
      <c r="N21" s="10">
        <v>8</v>
      </c>
      <c r="O21" s="111">
        <v>9</v>
      </c>
      <c r="P21" s="111">
        <v>1</v>
      </c>
      <c r="Q21" s="111">
        <v>1</v>
      </c>
      <c r="R21" s="111">
        <v>3</v>
      </c>
      <c r="S21" s="111">
        <v>9</v>
      </c>
      <c r="T21" s="111">
        <v>5</v>
      </c>
      <c r="U21" s="111">
        <v>5</v>
      </c>
      <c r="V21" s="111">
        <v>9</v>
      </c>
      <c r="W21" s="9">
        <v>3</v>
      </c>
      <c r="X21" s="9">
        <v>24</v>
      </c>
      <c r="Y21" s="19">
        <f t="shared" si="4"/>
        <v>65</v>
      </c>
      <c r="Z21" s="19">
        <f t="shared" si="5"/>
        <v>42</v>
      </c>
      <c r="AA21" s="19">
        <f t="shared" si="6"/>
        <v>27</v>
      </c>
      <c r="AB21" s="9">
        <f t="shared" si="7"/>
        <v>80</v>
      </c>
      <c r="AC21" s="124"/>
      <c r="AD21" s="124"/>
    </row>
    <row r="22" spans="1:34" x14ac:dyDescent="0.25">
      <c r="A22" s="42">
        <v>2</v>
      </c>
      <c r="B22" s="9">
        <v>6</v>
      </c>
      <c r="C22" s="10">
        <v>3608</v>
      </c>
      <c r="D22" s="10" t="s">
        <v>70</v>
      </c>
      <c r="E22" s="10" t="s">
        <v>71</v>
      </c>
      <c r="F22" s="9">
        <v>37</v>
      </c>
      <c r="G22" s="10">
        <v>9</v>
      </c>
      <c r="H22" s="10">
        <v>8</v>
      </c>
      <c r="I22" s="10">
        <v>6</v>
      </c>
      <c r="J22" s="10">
        <v>7</v>
      </c>
      <c r="K22" s="10">
        <v>7</v>
      </c>
      <c r="L22" s="10">
        <v>3</v>
      </c>
      <c r="M22" s="10">
        <v>7</v>
      </c>
      <c r="N22" s="10">
        <v>7</v>
      </c>
      <c r="O22" s="111">
        <v>6</v>
      </c>
      <c r="P22" s="111">
        <v>9</v>
      </c>
      <c r="Q22" s="111">
        <v>9</v>
      </c>
      <c r="R22" s="111">
        <v>1</v>
      </c>
      <c r="S22" s="111">
        <v>9</v>
      </c>
      <c r="T22" s="111">
        <v>9</v>
      </c>
      <c r="U22" s="111">
        <v>4</v>
      </c>
      <c r="V22" s="111">
        <v>9</v>
      </c>
      <c r="W22" s="9">
        <v>7</v>
      </c>
      <c r="X22" s="9">
        <v>41</v>
      </c>
      <c r="Y22" s="19">
        <f t="shared" si="4"/>
        <v>54</v>
      </c>
      <c r="Z22" s="19">
        <f t="shared" si="5"/>
        <v>56</v>
      </c>
      <c r="AA22" s="19">
        <f t="shared" si="6"/>
        <v>27</v>
      </c>
      <c r="AB22" s="9">
        <f t="shared" si="7"/>
        <v>83</v>
      </c>
      <c r="AC22" s="53"/>
      <c r="AD22" s="124"/>
    </row>
    <row r="23" spans="1:34" x14ac:dyDescent="0.25">
      <c r="A23" s="42">
        <v>2</v>
      </c>
      <c r="B23" s="9">
        <v>8</v>
      </c>
      <c r="C23" s="10" t="s">
        <v>94</v>
      </c>
      <c r="D23" s="10" t="s">
        <v>95</v>
      </c>
      <c r="E23" s="10" t="s">
        <v>96</v>
      </c>
      <c r="F23" s="9">
        <v>54</v>
      </c>
      <c r="G23" s="10">
        <v>9</v>
      </c>
      <c r="H23" s="10">
        <v>9</v>
      </c>
      <c r="I23" s="10">
        <v>9</v>
      </c>
      <c r="J23" s="10">
        <v>9</v>
      </c>
      <c r="K23" s="10">
        <v>9</v>
      </c>
      <c r="L23" s="10">
        <v>9</v>
      </c>
      <c r="M23" s="10">
        <v>9</v>
      </c>
      <c r="N23" s="10">
        <v>9</v>
      </c>
      <c r="O23" s="111">
        <v>2</v>
      </c>
      <c r="P23" s="111">
        <v>4</v>
      </c>
      <c r="Q23" s="111">
        <v>9</v>
      </c>
      <c r="R23" s="111">
        <v>6</v>
      </c>
      <c r="S23" s="111">
        <v>9</v>
      </c>
      <c r="T23" s="111">
        <v>3</v>
      </c>
      <c r="U23" s="111">
        <v>9</v>
      </c>
      <c r="V23" s="111">
        <v>5</v>
      </c>
      <c r="W23" s="9">
        <v>6</v>
      </c>
      <c r="X23" s="9">
        <v>36</v>
      </c>
      <c r="Y23" s="19">
        <f t="shared" si="4"/>
        <v>72</v>
      </c>
      <c r="Z23" s="19">
        <f t="shared" si="5"/>
        <v>47</v>
      </c>
      <c r="AA23" s="19">
        <f t="shared" si="6"/>
        <v>27</v>
      </c>
      <c r="AB23" s="9">
        <f t="shared" si="7"/>
        <v>92</v>
      </c>
      <c r="AC23" s="53"/>
      <c r="AD23" s="124"/>
    </row>
    <row r="24" spans="1:34" x14ac:dyDescent="0.25">
      <c r="AA24" s="129"/>
      <c r="AB24" s="129"/>
      <c r="AC24" s="53"/>
      <c r="AD24" s="53"/>
    </row>
    <row r="25" spans="1:34" x14ac:dyDescent="0.25">
      <c r="AD25" s="53"/>
    </row>
    <row r="26" spans="1:34" x14ac:dyDescent="0.25">
      <c r="AD26" s="53"/>
    </row>
  </sheetData>
  <sortState ref="A17:AB24">
    <sortCondition ref="AB17:AB24"/>
  </sortState>
  <pageMargins left="0.7" right="0.7" top="0.75" bottom="0.75" header="0.3" footer="0.3"/>
  <pageSetup orientation="portrait" horizontalDpi="3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22" workbookViewId="0">
      <selection activeCell="E17" sqref="E17"/>
    </sheetView>
  </sheetViews>
  <sheetFormatPr defaultColWidth="34.7265625" defaultRowHeight="14" x14ac:dyDescent="0.3"/>
  <cols>
    <col min="1" max="1" width="6.81640625" style="109" customWidth="1"/>
    <col min="2" max="2" width="9" style="109" customWidth="1"/>
    <col min="3" max="3" width="11.81640625" style="109" customWidth="1"/>
    <col min="4" max="4" width="19.54296875" style="109" customWidth="1"/>
    <col min="5" max="5" width="21.453125" style="109" customWidth="1"/>
    <col min="6" max="6" width="13.1796875" style="109" customWidth="1"/>
    <col min="7" max="14" width="10.26953125" style="109" customWidth="1"/>
    <col min="15" max="15" width="15.26953125" style="109" customWidth="1"/>
    <col min="16" max="16" width="14.453125" style="109" customWidth="1"/>
    <col min="17" max="17" width="19" style="123" customWidth="1"/>
    <col min="18" max="18" width="21" style="123" customWidth="1"/>
    <col min="19" max="19" width="17.54296875" style="123" customWidth="1"/>
    <col min="20" max="20" width="18.54296875" style="123" customWidth="1"/>
    <col min="21" max="16384" width="34.7265625" style="109"/>
  </cols>
  <sheetData>
    <row r="1" spans="1:20" x14ac:dyDescent="0.3">
      <c r="A1" s="114" t="s">
        <v>367</v>
      </c>
      <c r="B1" s="110" t="s">
        <v>0</v>
      </c>
      <c r="C1" s="110" t="s">
        <v>2</v>
      </c>
      <c r="D1" s="110" t="s">
        <v>3</v>
      </c>
      <c r="E1" s="110" t="s">
        <v>4</v>
      </c>
      <c r="F1" s="110" t="s">
        <v>5</v>
      </c>
      <c r="G1" s="110" t="s">
        <v>6</v>
      </c>
      <c r="H1" s="110" t="s">
        <v>7</v>
      </c>
      <c r="I1" s="110" t="s">
        <v>8</v>
      </c>
      <c r="J1" s="110" t="s">
        <v>9</v>
      </c>
      <c r="K1" s="110" t="s">
        <v>10</v>
      </c>
      <c r="L1" s="110" t="s">
        <v>11</v>
      </c>
      <c r="M1" s="110" t="s">
        <v>12</v>
      </c>
      <c r="N1" s="110" t="s">
        <v>13</v>
      </c>
      <c r="P1" s="62" t="s">
        <v>0</v>
      </c>
      <c r="Q1" s="103" t="s">
        <v>327</v>
      </c>
      <c r="R1" s="60" t="s">
        <v>315</v>
      </c>
      <c r="S1" s="5" t="s">
        <v>3</v>
      </c>
      <c r="T1" s="121" t="s">
        <v>4</v>
      </c>
    </row>
    <row r="2" spans="1:20" ht="14.5" x14ac:dyDescent="0.35">
      <c r="A2" s="115">
        <v>1</v>
      </c>
      <c r="B2" s="7">
        <v>1</v>
      </c>
      <c r="C2" s="112">
        <v>3604</v>
      </c>
      <c r="D2" s="112" t="s">
        <v>130</v>
      </c>
      <c r="E2" s="112" t="s">
        <v>131</v>
      </c>
      <c r="F2" s="112">
        <v>11</v>
      </c>
      <c r="G2" s="112">
        <v>1</v>
      </c>
      <c r="H2" s="112">
        <v>3</v>
      </c>
      <c r="I2" s="112">
        <v>2</v>
      </c>
      <c r="J2" s="112">
        <v>1</v>
      </c>
      <c r="K2" s="112">
        <v>2</v>
      </c>
      <c r="L2" s="112" t="s">
        <v>378</v>
      </c>
      <c r="M2" s="112">
        <v>2</v>
      </c>
      <c r="N2" s="112" t="s">
        <v>379</v>
      </c>
      <c r="P2" s="107">
        <v>1</v>
      </c>
      <c r="Q2" s="116" t="s">
        <v>374</v>
      </c>
      <c r="R2" s="116" t="s">
        <v>409</v>
      </c>
      <c r="S2" s="112" t="s">
        <v>130</v>
      </c>
      <c r="T2" s="112" t="s">
        <v>131</v>
      </c>
    </row>
    <row r="3" spans="1:20" ht="14.5" x14ac:dyDescent="0.35">
      <c r="A3" s="115">
        <v>1</v>
      </c>
      <c r="B3" s="7">
        <v>2</v>
      </c>
      <c r="C3" s="112">
        <v>7129</v>
      </c>
      <c r="D3" s="112" t="s">
        <v>50</v>
      </c>
      <c r="E3" s="112" t="s">
        <v>51</v>
      </c>
      <c r="F3" s="112">
        <v>19</v>
      </c>
      <c r="G3" s="112" t="s">
        <v>380</v>
      </c>
      <c r="H3" s="112">
        <v>5</v>
      </c>
      <c r="I3" s="112" t="s">
        <v>381</v>
      </c>
      <c r="J3" s="112">
        <v>2</v>
      </c>
      <c r="K3" s="112">
        <v>4</v>
      </c>
      <c r="L3" s="112">
        <v>2</v>
      </c>
      <c r="M3" s="112">
        <v>3</v>
      </c>
      <c r="N3" s="112">
        <v>3</v>
      </c>
      <c r="P3" s="107">
        <v>2</v>
      </c>
      <c r="Q3" s="116" t="s">
        <v>374</v>
      </c>
      <c r="R3" s="116" t="s">
        <v>409</v>
      </c>
      <c r="S3" s="112" t="s">
        <v>50</v>
      </c>
      <c r="T3" s="112" t="s">
        <v>51</v>
      </c>
    </row>
    <row r="4" spans="1:20" ht="14.5" x14ac:dyDescent="0.35">
      <c r="A4" s="115">
        <v>1</v>
      </c>
      <c r="B4" s="7">
        <v>3</v>
      </c>
      <c r="C4" s="112">
        <v>7051</v>
      </c>
      <c r="D4" s="112" t="s">
        <v>210</v>
      </c>
      <c r="E4" s="112" t="s">
        <v>207</v>
      </c>
      <c r="F4" s="112">
        <v>21</v>
      </c>
      <c r="G4" s="112">
        <v>2</v>
      </c>
      <c r="H4" s="112">
        <v>2</v>
      </c>
      <c r="I4" s="112" t="s">
        <v>382</v>
      </c>
      <c r="J4" s="112">
        <v>4</v>
      </c>
      <c r="K4" s="112" t="s">
        <v>383</v>
      </c>
      <c r="L4" s="112">
        <v>6</v>
      </c>
      <c r="M4" s="112">
        <v>6</v>
      </c>
      <c r="N4" s="112">
        <v>1</v>
      </c>
      <c r="P4" s="107">
        <v>3</v>
      </c>
      <c r="Q4" s="116" t="s">
        <v>374</v>
      </c>
      <c r="R4" s="116" t="s">
        <v>409</v>
      </c>
      <c r="S4" s="112" t="s">
        <v>210</v>
      </c>
      <c r="T4" s="112" t="s">
        <v>207</v>
      </c>
    </row>
    <row r="5" spans="1:20" ht="14.5" x14ac:dyDescent="0.35">
      <c r="A5" s="115">
        <v>1</v>
      </c>
      <c r="B5" s="7">
        <v>4</v>
      </c>
      <c r="C5" s="112">
        <v>63344</v>
      </c>
      <c r="D5" s="112" t="s">
        <v>22</v>
      </c>
      <c r="E5" s="112" t="s">
        <v>23</v>
      </c>
      <c r="F5" s="112">
        <v>25</v>
      </c>
      <c r="G5" s="112" t="s">
        <v>380</v>
      </c>
      <c r="H5" s="112">
        <v>1</v>
      </c>
      <c r="I5" s="112">
        <v>3</v>
      </c>
      <c r="J5" s="112" t="s">
        <v>383</v>
      </c>
      <c r="K5" s="112">
        <v>3</v>
      </c>
      <c r="L5" s="112">
        <v>7</v>
      </c>
      <c r="M5" s="112">
        <v>4</v>
      </c>
      <c r="N5" s="112">
        <v>7</v>
      </c>
      <c r="P5" s="1"/>
      <c r="Q5" s="122"/>
      <c r="R5" s="122"/>
      <c r="S5" s="122"/>
    </row>
    <row r="6" spans="1:20" ht="14.5" x14ac:dyDescent="0.35">
      <c r="A6" s="115">
        <v>1</v>
      </c>
      <c r="B6" s="7">
        <v>5</v>
      </c>
      <c r="C6" s="112">
        <v>6380</v>
      </c>
      <c r="D6" s="112" t="s">
        <v>53</v>
      </c>
      <c r="E6" s="112" t="s">
        <v>299</v>
      </c>
      <c r="F6" s="112">
        <v>28</v>
      </c>
      <c r="G6" s="112" t="s">
        <v>380</v>
      </c>
      <c r="H6" s="112">
        <v>7</v>
      </c>
      <c r="I6" s="112">
        <v>6</v>
      </c>
      <c r="J6" s="112">
        <v>3</v>
      </c>
      <c r="K6" s="112" t="s">
        <v>383</v>
      </c>
      <c r="L6" s="112">
        <v>5</v>
      </c>
      <c r="M6" s="112">
        <v>5</v>
      </c>
      <c r="N6" s="112">
        <v>2</v>
      </c>
      <c r="P6" s="1"/>
      <c r="Q6" s="122"/>
      <c r="R6" s="122"/>
      <c r="S6" s="122"/>
    </row>
    <row r="7" spans="1:20" ht="14.5" x14ac:dyDescent="0.35">
      <c r="A7" s="115">
        <v>1</v>
      </c>
      <c r="B7" s="7">
        <v>6</v>
      </c>
      <c r="C7" s="112">
        <v>227</v>
      </c>
      <c r="D7" s="112" t="s">
        <v>179</v>
      </c>
      <c r="E7" s="112" t="s">
        <v>180</v>
      </c>
      <c r="F7" s="112">
        <v>35</v>
      </c>
      <c r="G7" s="112" t="s">
        <v>380</v>
      </c>
      <c r="H7" s="112" t="s">
        <v>384</v>
      </c>
      <c r="I7" s="112" t="s">
        <v>385</v>
      </c>
      <c r="J7" s="112" t="s">
        <v>386</v>
      </c>
      <c r="K7" s="112">
        <v>5</v>
      </c>
      <c r="L7" s="112">
        <v>1</v>
      </c>
      <c r="M7" s="112">
        <v>1</v>
      </c>
      <c r="N7" s="112">
        <v>5</v>
      </c>
      <c r="P7" s="1"/>
      <c r="Q7" s="122"/>
      <c r="R7" s="122"/>
      <c r="S7" s="122"/>
    </row>
    <row r="8" spans="1:20" ht="14.5" x14ac:dyDescent="0.35">
      <c r="A8" s="115">
        <v>1</v>
      </c>
      <c r="B8" s="7">
        <v>7</v>
      </c>
      <c r="C8" s="112">
        <v>6358</v>
      </c>
      <c r="D8" s="112" t="s">
        <v>190</v>
      </c>
      <c r="E8" s="112" t="s">
        <v>191</v>
      </c>
      <c r="F8" s="112">
        <v>38</v>
      </c>
      <c r="G8" s="112" t="s">
        <v>380</v>
      </c>
      <c r="H8" s="112" t="s">
        <v>384</v>
      </c>
      <c r="I8" s="112">
        <v>1</v>
      </c>
      <c r="J8" s="112" t="s">
        <v>386</v>
      </c>
      <c r="K8" s="112">
        <v>1</v>
      </c>
      <c r="L8" s="112">
        <v>4</v>
      </c>
      <c r="M8" s="112" t="s">
        <v>386</v>
      </c>
      <c r="N8" s="112" t="s">
        <v>387</v>
      </c>
      <c r="P8" s="1"/>
      <c r="Q8" s="122"/>
      <c r="R8" s="122"/>
      <c r="S8" s="122"/>
    </row>
    <row r="9" spans="1:20" ht="14.5" x14ac:dyDescent="0.35">
      <c r="A9" s="115">
        <v>1</v>
      </c>
      <c r="B9" s="7">
        <v>8</v>
      </c>
      <c r="C9" s="112" t="s">
        <v>162</v>
      </c>
      <c r="D9" s="112" t="s">
        <v>163</v>
      </c>
      <c r="E9" s="112" t="s">
        <v>164</v>
      </c>
      <c r="F9" s="112">
        <v>56</v>
      </c>
      <c r="G9" s="112" t="s">
        <v>380</v>
      </c>
      <c r="H9" s="112">
        <v>4</v>
      </c>
      <c r="I9" s="112">
        <v>4</v>
      </c>
      <c r="J9" s="112" t="s">
        <v>388</v>
      </c>
      <c r="K9" s="112" t="s">
        <v>388</v>
      </c>
      <c r="L9" s="112" t="s">
        <v>388</v>
      </c>
      <c r="M9" s="112" t="s">
        <v>388</v>
      </c>
      <c r="N9" s="112" t="s">
        <v>389</v>
      </c>
      <c r="P9" s="1"/>
      <c r="Q9" s="122"/>
      <c r="R9" s="122"/>
      <c r="S9" s="122"/>
    </row>
    <row r="10" spans="1:20" ht="14.5" x14ac:dyDescent="0.35">
      <c r="A10" s="115">
        <v>1</v>
      </c>
      <c r="B10" s="7">
        <v>9</v>
      </c>
      <c r="C10" s="112">
        <v>6615</v>
      </c>
      <c r="D10" s="112" t="s">
        <v>208</v>
      </c>
      <c r="E10" s="112" t="s">
        <v>209</v>
      </c>
      <c r="F10" s="112">
        <v>59</v>
      </c>
      <c r="G10" s="112" t="s">
        <v>380</v>
      </c>
      <c r="H10" s="112" t="s">
        <v>384</v>
      </c>
      <c r="I10" s="112" t="s">
        <v>385</v>
      </c>
      <c r="J10" s="112" t="s">
        <v>386</v>
      </c>
      <c r="K10" s="112" t="s">
        <v>386</v>
      </c>
      <c r="L10" s="112">
        <v>8</v>
      </c>
      <c r="M10" s="112" t="s">
        <v>386</v>
      </c>
      <c r="N10" s="112">
        <v>6</v>
      </c>
      <c r="P10" s="1"/>
      <c r="Q10" s="122"/>
      <c r="R10" s="122"/>
      <c r="S10" s="122"/>
    </row>
    <row r="11" spans="1:20" ht="14.5" x14ac:dyDescent="0.35">
      <c r="A11" s="115">
        <v>1</v>
      </c>
      <c r="B11" s="7">
        <v>10</v>
      </c>
      <c r="C11" s="112">
        <v>6637</v>
      </c>
      <c r="D11" s="112" t="s">
        <v>43</v>
      </c>
      <c r="E11" s="112" t="s">
        <v>44</v>
      </c>
      <c r="F11" s="112">
        <v>61</v>
      </c>
      <c r="G11" s="112" t="s">
        <v>380</v>
      </c>
      <c r="H11" s="112" t="s">
        <v>384</v>
      </c>
      <c r="I11" s="112">
        <v>7</v>
      </c>
      <c r="J11" s="112" t="s">
        <v>386</v>
      </c>
      <c r="K11" s="112" t="s">
        <v>386</v>
      </c>
      <c r="L11" s="112" t="s">
        <v>386</v>
      </c>
      <c r="M11" s="112" t="s">
        <v>386</v>
      </c>
      <c r="N11" s="112" t="s">
        <v>387</v>
      </c>
      <c r="P11" s="1"/>
      <c r="Q11" s="122"/>
      <c r="R11" s="122"/>
      <c r="S11" s="122"/>
    </row>
    <row r="12" spans="1:20" ht="14.5" x14ac:dyDescent="0.35">
      <c r="A12" s="115">
        <v>1</v>
      </c>
      <c r="B12" s="7">
        <v>11</v>
      </c>
      <c r="C12" s="112">
        <v>6166</v>
      </c>
      <c r="D12" s="112" t="s">
        <v>186</v>
      </c>
      <c r="E12" s="112" t="s">
        <v>187</v>
      </c>
      <c r="F12" s="112">
        <v>67</v>
      </c>
      <c r="G12" s="112" t="s">
        <v>380</v>
      </c>
      <c r="H12" s="112" t="s">
        <v>384</v>
      </c>
      <c r="I12" s="112" t="s">
        <v>385</v>
      </c>
      <c r="J12" s="112" t="s">
        <v>386</v>
      </c>
      <c r="K12" s="112" t="s">
        <v>386</v>
      </c>
      <c r="L12" s="112" t="s">
        <v>386</v>
      </c>
      <c r="M12" s="112" t="s">
        <v>386</v>
      </c>
      <c r="N12" s="112" t="s">
        <v>390</v>
      </c>
      <c r="P12" s="1"/>
      <c r="Q12" s="122"/>
      <c r="R12" s="122"/>
      <c r="S12" s="122"/>
    </row>
    <row r="13" spans="1:20" ht="14.5" x14ac:dyDescent="0.35">
      <c r="A13" s="115">
        <v>1</v>
      </c>
      <c r="B13" s="7">
        <v>12</v>
      </c>
      <c r="C13" s="112" t="s">
        <v>156</v>
      </c>
      <c r="D13" s="112" t="s">
        <v>157</v>
      </c>
      <c r="E13" s="112" t="s">
        <v>309</v>
      </c>
      <c r="F13" s="112">
        <v>71</v>
      </c>
      <c r="G13" s="112" t="s">
        <v>380</v>
      </c>
      <c r="H13" s="112">
        <v>6</v>
      </c>
      <c r="I13" s="112" t="s">
        <v>391</v>
      </c>
      <c r="J13" s="112" t="s">
        <v>391</v>
      </c>
      <c r="K13" s="112" t="s">
        <v>391</v>
      </c>
      <c r="L13" s="112" t="s">
        <v>391</v>
      </c>
      <c r="M13" s="112" t="s">
        <v>391</v>
      </c>
      <c r="N13" s="112" t="s">
        <v>392</v>
      </c>
      <c r="P13" s="1"/>
      <c r="Q13" s="122"/>
      <c r="R13" s="122"/>
      <c r="S13" s="122"/>
    </row>
    <row r="14" spans="1:20" ht="14.5" x14ac:dyDescent="0.35">
      <c r="A14" s="115">
        <v>1</v>
      </c>
      <c r="B14" s="7">
        <v>13</v>
      </c>
      <c r="C14" s="112" t="s">
        <v>40</v>
      </c>
      <c r="D14" s="112" t="s">
        <v>41</v>
      </c>
      <c r="E14" s="112" t="s">
        <v>42</v>
      </c>
      <c r="F14" s="112">
        <v>73</v>
      </c>
      <c r="G14" s="112">
        <v>3</v>
      </c>
      <c r="H14" s="112" t="s">
        <v>393</v>
      </c>
      <c r="I14" s="112" t="s">
        <v>393</v>
      </c>
      <c r="J14" s="112" t="s">
        <v>393</v>
      </c>
      <c r="K14" s="112" t="s">
        <v>393</v>
      </c>
      <c r="L14" s="112" t="s">
        <v>393</v>
      </c>
      <c r="M14" s="112" t="s">
        <v>394</v>
      </c>
      <c r="N14" s="112" t="s">
        <v>395</v>
      </c>
      <c r="P14" s="1"/>
      <c r="Q14" s="122"/>
      <c r="R14" s="122"/>
      <c r="S14" s="122"/>
    </row>
    <row r="15" spans="1:20" x14ac:dyDescent="0.3">
      <c r="A15" s="114"/>
      <c r="B15" s="110" t="s">
        <v>0</v>
      </c>
      <c r="C15" s="110" t="s">
        <v>2</v>
      </c>
      <c r="D15" s="110" t="s">
        <v>3</v>
      </c>
      <c r="E15" s="110" t="s">
        <v>4</v>
      </c>
      <c r="F15" s="110" t="s">
        <v>5</v>
      </c>
      <c r="G15" s="110" t="s">
        <v>6</v>
      </c>
      <c r="H15" s="110" t="s">
        <v>7</v>
      </c>
      <c r="I15" s="110" t="s">
        <v>8</v>
      </c>
      <c r="J15" s="110" t="s">
        <v>9</v>
      </c>
      <c r="K15" s="110" t="s">
        <v>10</v>
      </c>
      <c r="L15" s="110" t="s">
        <v>11</v>
      </c>
      <c r="M15" s="110" t="s">
        <v>12</v>
      </c>
      <c r="N15" s="110" t="s">
        <v>13</v>
      </c>
      <c r="P15" s="62" t="s">
        <v>0</v>
      </c>
      <c r="Q15" s="103" t="s">
        <v>327</v>
      </c>
      <c r="R15" s="60" t="s">
        <v>315</v>
      </c>
      <c r="S15" s="5" t="s">
        <v>3</v>
      </c>
      <c r="T15" s="121" t="s">
        <v>4</v>
      </c>
    </row>
    <row r="16" spans="1:20" ht="14.5" x14ac:dyDescent="0.35">
      <c r="A16" s="115">
        <v>2</v>
      </c>
      <c r="B16" s="6">
        <v>1</v>
      </c>
      <c r="C16" s="110" t="s">
        <v>136</v>
      </c>
      <c r="D16" s="110" t="s">
        <v>137</v>
      </c>
      <c r="E16" s="110" t="s">
        <v>138</v>
      </c>
      <c r="F16" s="110">
        <v>9</v>
      </c>
      <c r="G16" s="110" t="s">
        <v>378</v>
      </c>
      <c r="H16" s="110">
        <v>1</v>
      </c>
      <c r="I16" s="110">
        <v>1</v>
      </c>
      <c r="J16" s="110" t="s">
        <v>379</v>
      </c>
      <c r="K16" s="110">
        <v>2</v>
      </c>
      <c r="L16" s="110">
        <v>1</v>
      </c>
      <c r="M16" s="110">
        <v>2</v>
      </c>
      <c r="N16" s="110">
        <v>2</v>
      </c>
      <c r="P16" s="117">
        <v>1</v>
      </c>
      <c r="Q16" s="103" t="s">
        <v>375</v>
      </c>
      <c r="R16" s="103" t="s">
        <v>409</v>
      </c>
      <c r="S16" s="118" t="s">
        <v>137</v>
      </c>
      <c r="T16" s="118" t="s">
        <v>138</v>
      </c>
    </row>
    <row r="17" spans="1:20" ht="14.5" x14ac:dyDescent="0.35">
      <c r="A17" s="115">
        <v>2</v>
      </c>
      <c r="B17" s="6">
        <v>2</v>
      </c>
      <c r="C17" s="110">
        <v>59</v>
      </c>
      <c r="D17" s="110" t="s">
        <v>206</v>
      </c>
      <c r="E17" s="110" t="s">
        <v>559</v>
      </c>
      <c r="F17" s="110">
        <v>11</v>
      </c>
      <c r="G17" s="110" t="s">
        <v>379</v>
      </c>
      <c r="H17" s="110">
        <v>2</v>
      </c>
      <c r="I17" s="110" t="s">
        <v>379</v>
      </c>
      <c r="J17" s="110">
        <v>2</v>
      </c>
      <c r="K17" s="110">
        <v>1</v>
      </c>
      <c r="L17" s="110">
        <v>2</v>
      </c>
      <c r="M17" s="110">
        <v>1</v>
      </c>
      <c r="N17" s="110">
        <v>3</v>
      </c>
      <c r="P17" s="117">
        <v>2</v>
      </c>
      <c r="Q17" s="103" t="s">
        <v>375</v>
      </c>
      <c r="R17" s="103" t="s">
        <v>409</v>
      </c>
      <c r="S17" s="118" t="s">
        <v>206</v>
      </c>
      <c r="T17" s="118" t="s">
        <v>207</v>
      </c>
    </row>
    <row r="18" spans="1:20" ht="14.5" x14ac:dyDescent="0.35">
      <c r="A18" s="115">
        <v>2</v>
      </c>
      <c r="B18" s="6">
        <v>3</v>
      </c>
      <c r="C18" s="110" t="s">
        <v>146</v>
      </c>
      <c r="D18" s="110" t="s">
        <v>147</v>
      </c>
      <c r="E18" s="110" t="s">
        <v>148</v>
      </c>
      <c r="F18" s="110">
        <v>17</v>
      </c>
      <c r="G18" s="110">
        <v>1</v>
      </c>
      <c r="H18" s="110">
        <v>4</v>
      </c>
      <c r="I18" s="110">
        <v>3</v>
      </c>
      <c r="J18" s="110">
        <v>5</v>
      </c>
      <c r="K18" s="110">
        <v>3</v>
      </c>
      <c r="L18" s="110" t="s">
        <v>396</v>
      </c>
      <c r="M18" s="110" t="s">
        <v>396</v>
      </c>
      <c r="N18" s="110">
        <v>1</v>
      </c>
      <c r="P18" s="117">
        <v>3</v>
      </c>
      <c r="Q18" s="103" t="s">
        <v>375</v>
      </c>
      <c r="R18" s="103" t="s">
        <v>409</v>
      </c>
      <c r="S18" s="118" t="s">
        <v>147</v>
      </c>
      <c r="T18" s="118" t="s">
        <v>148</v>
      </c>
    </row>
    <row r="19" spans="1:20" x14ac:dyDescent="0.3">
      <c r="A19" s="115">
        <v>2</v>
      </c>
      <c r="B19" s="6">
        <v>4</v>
      </c>
      <c r="C19" s="110">
        <v>44</v>
      </c>
      <c r="D19" s="110" t="s">
        <v>151</v>
      </c>
      <c r="E19" s="110" t="s">
        <v>152</v>
      </c>
      <c r="F19" s="110">
        <v>25</v>
      </c>
      <c r="G19" s="110">
        <v>6</v>
      </c>
      <c r="H19" s="110">
        <v>5</v>
      </c>
      <c r="I19" s="110" t="s">
        <v>396</v>
      </c>
      <c r="J19" s="110">
        <v>3</v>
      </c>
      <c r="K19" s="110">
        <v>4</v>
      </c>
      <c r="L19" s="110">
        <v>3</v>
      </c>
      <c r="M19" s="110" t="s">
        <v>396</v>
      </c>
      <c r="N19" s="110">
        <v>4</v>
      </c>
    </row>
    <row r="20" spans="1:20" x14ac:dyDescent="0.3">
      <c r="A20" s="115">
        <v>2</v>
      </c>
      <c r="B20" s="6">
        <v>5</v>
      </c>
      <c r="C20" s="110">
        <v>4113</v>
      </c>
      <c r="D20" s="110" t="s">
        <v>158</v>
      </c>
      <c r="E20" s="110" t="s">
        <v>312</v>
      </c>
      <c r="F20" s="110">
        <v>31</v>
      </c>
      <c r="G20" s="110">
        <v>5</v>
      </c>
      <c r="H20" s="110">
        <v>6</v>
      </c>
      <c r="I20" s="110">
        <v>2</v>
      </c>
      <c r="J20" s="110" t="s">
        <v>396</v>
      </c>
      <c r="K20" s="110">
        <v>5</v>
      </c>
      <c r="L20" s="110">
        <v>5</v>
      </c>
      <c r="M20" s="110" t="s">
        <v>396</v>
      </c>
      <c r="N20" s="110" t="s">
        <v>397</v>
      </c>
    </row>
    <row r="21" spans="1:20" x14ac:dyDescent="0.3">
      <c r="A21" s="115">
        <v>2</v>
      </c>
      <c r="B21" s="6">
        <v>6</v>
      </c>
      <c r="C21" s="110">
        <v>6370</v>
      </c>
      <c r="D21" s="110" t="s">
        <v>313</v>
      </c>
      <c r="E21" s="110" t="s">
        <v>314</v>
      </c>
      <c r="F21" s="110">
        <v>40</v>
      </c>
      <c r="G21" s="110">
        <v>2</v>
      </c>
      <c r="H21" s="110">
        <v>3</v>
      </c>
      <c r="I21" s="110" t="s">
        <v>398</v>
      </c>
      <c r="J21" s="110" t="s">
        <v>398</v>
      </c>
      <c r="K21" s="110" t="s">
        <v>398</v>
      </c>
      <c r="L21" s="110" t="s">
        <v>396</v>
      </c>
      <c r="M21" s="110" t="s">
        <v>396</v>
      </c>
      <c r="N21" s="110" t="s">
        <v>397</v>
      </c>
    </row>
    <row r="22" spans="1:20" x14ac:dyDescent="0.3">
      <c r="A22" s="115">
        <v>2</v>
      </c>
      <c r="B22" s="6">
        <v>7</v>
      </c>
      <c r="C22" s="110">
        <v>509</v>
      </c>
      <c r="D22" s="110" t="s">
        <v>154</v>
      </c>
      <c r="E22" s="110" t="s">
        <v>155</v>
      </c>
      <c r="F22" s="110">
        <v>53</v>
      </c>
      <c r="G22" s="110" t="s">
        <v>398</v>
      </c>
      <c r="H22" s="110" t="s">
        <v>398</v>
      </c>
      <c r="I22" s="110" t="s">
        <v>398</v>
      </c>
      <c r="J22" s="110" t="s">
        <v>398</v>
      </c>
      <c r="K22" s="110" t="s">
        <v>398</v>
      </c>
      <c r="L22" s="110" t="s">
        <v>396</v>
      </c>
      <c r="M22" s="110" t="s">
        <v>396</v>
      </c>
      <c r="N22" s="110" t="s">
        <v>399</v>
      </c>
    </row>
    <row r="23" spans="1:20" x14ac:dyDescent="0.3">
      <c r="A23" s="115">
        <v>2</v>
      </c>
      <c r="B23" s="6">
        <v>8</v>
      </c>
      <c r="C23" s="110" t="s">
        <v>310</v>
      </c>
      <c r="D23" s="110" t="s">
        <v>311</v>
      </c>
      <c r="E23" s="110" t="s">
        <v>100</v>
      </c>
      <c r="F23" s="110">
        <v>54</v>
      </c>
      <c r="G23" s="110" t="s">
        <v>398</v>
      </c>
      <c r="H23" s="110" t="s">
        <v>398</v>
      </c>
      <c r="I23" s="110" t="s">
        <v>400</v>
      </c>
      <c r="J23" s="110" t="s">
        <v>400</v>
      </c>
      <c r="K23" s="110" t="s">
        <v>400</v>
      </c>
      <c r="L23" s="110" t="s">
        <v>400</v>
      </c>
      <c r="M23" s="110" t="s">
        <v>401</v>
      </c>
      <c r="N23" s="110" t="s">
        <v>401</v>
      </c>
    </row>
    <row r="24" spans="1:20" x14ac:dyDescent="0.3">
      <c r="A24" s="114"/>
      <c r="B24" s="110" t="s">
        <v>0</v>
      </c>
      <c r="C24" s="110" t="s">
        <v>2</v>
      </c>
      <c r="D24" s="110" t="s">
        <v>3</v>
      </c>
      <c r="E24" s="110" t="s">
        <v>4</v>
      </c>
      <c r="F24" s="110" t="s">
        <v>5</v>
      </c>
      <c r="G24" s="110" t="s">
        <v>6</v>
      </c>
      <c r="H24" s="110" t="s">
        <v>7</v>
      </c>
      <c r="I24" s="110" t="s">
        <v>8</v>
      </c>
      <c r="J24" s="110" t="s">
        <v>9</v>
      </c>
      <c r="K24" s="110" t="s">
        <v>10</v>
      </c>
      <c r="L24" s="110" t="s">
        <v>11</v>
      </c>
      <c r="M24" s="110" t="s">
        <v>12</v>
      </c>
      <c r="N24" s="110" t="s">
        <v>13</v>
      </c>
      <c r="P24" s="62" t="s">
        <v>0</v>
      </c>
      <c r="Q24" s="103" t="s">
        <v>327</v>
      </c>
      <c r="R24" s="60" t="s">
        <v>315</v>
      </c>
      <c r="S24" s="5" t="s">
        <v>3</v>
      </c>
      <c r="T24" s="121" t="s">
        <v>4</v>
      </c>
    </row>
    <row r="25" spans="1:20" ht="14.5" x14ac:dyDescent="0.35">
      <c r="A25" s="115">
        <v>3</v>
      </c>
      <c r="B25" s="11">
        <v>1</v>
      </c>
      <c r="C25" s="113">
        <v>3608</v>
      </c>
      <c r="D25" s="113" t="s">
        <v>70</v>
      </c>
      <c r="E25" s="113" t="s">
        <v>71</v>
      </c>
      <c r="F25" s="113">
        <v>7</v>
      </c>
      <c r="G25" s="113">
        <v>2</v>
      </c>
      <c r="H25" s="113" t="s">
        <v>378</v>
      </c>
      <c r="I25" s="113">
        <v>1</v>
      </c>
      <c r="J25" s="113">
        <v>1</v>
      </c>
      <c r="K25" s="113">
        <v>1</v>
      </c>
      <c r="L25" s="113">
        <v>1</v>
      </c>
      <c r="M25" s="113">
        <v>1</v>
      </c>
      <c r="N25" s="113" t="s">
        <v>378</v>
      </c>
      <c r="P25" s="119">
        <v>1</v>
      </c>
      <c r="Q25" s="120" t="s">
        <v>410</v>
      </c>
      <c r="R25" s="120" t="s">
        <v>409</v>
      </c>
      <c r="S25" s="113" t="s">
        <v>70</v>
      </c>
      <c r="T25" s="113" t="s">
        <v>71</v>
      </c>
    </row>
    <row r="26" spans="1:20" ht="14.5" x14ac:dyDescent="0.35">
      <c r="A26" s="115">
        <v>3</v>
      </c>
      <c r="B26" s="11">
        <v>2</v>
      </c>
      <c r="C26" s="113">
        <v>6694</v>
      </c>
      <c r="D26" s="113" t="s">
        <v>72</v>
      </c>
      <c r="E26" s="113" t="s">
        <v>303</v>
      </c>
      <c r="F26" s="113">
        <v>12</v>
      </c>
      <c r="G26" s="113">
        <v>1</v>
      </c>
      <c r="H26" s="113">
        <v>2</v>
      </c>
      <c r="I26" s="113" t="s">
        <v>402</v>
      </c>
      <c r="J26" s="113">
        <v>2</v>
      </c>
      <c r="K26" s="113">
        <v>2</v>
      </c>
      <c r="L26" s="113">
        <v>3</v>
      </c>
      <c r="M26" s="113" t="s">
        <v>378</v>
      </c>
      <c r="N26" s="113">
        <v>2</v>
      </c>
      <c r="P26" s="119">
        <v>2</v>
      </c>
      <c r="Q26" s="120" t="s">
        <v>410</v>
      </c>
      <c r="R26" s="120" t="s">
        <v>409</v>
      </c>
      <c r="S26" s="113" t="s">
        <v>72</v>
      </c>
      <c r="T26" s="113" t="s">
        <v>303</v>
      </c>
    </row>
    <row r="27" spans="1:20" ht="14.5" x14ac:dyDescent="0.35">
      <c r="A27" s="115">
        <v>3</v>
      </c>
      <c r="B27" s="11">
        <v>3</v>
      </c>
      <c r="C27" s="113">
        <v>1531</v>
      </c>
      <c r="D27" s="113" t="s">
        <v>202</v>
      </c>
      <c r="E27" s="113" t="s">
        <v>203</v>
      </c>
      <c r="F27" s="113">
        <v>14</v>
      </c>
      <c r="G27" s="113" t="s">
        <v>403</v>
      </c>
      <c r="H27" s="113">
        <v>1</v>
      </c>
      <c r="I27" s="113">
        <v>3</v>
      </c>
      <c r="J27" s="113">
        <v>3</v>
      </c>
      <c r="K27" s="113">
        <v>4</v>
      </c>
      <c r="L27" s="113">
        <v>2</v>
      </c>
      <c r="M27" s="113" t="s">
        <v>379</v>
      </c>
      <c r="N27" s="113">
        <v>1</v>
      </c>
      <c r="P27" s="119">
        <v>3</v>
      </c>
      <c r="Q27" s="120" t="s">
        <v>410</v>
      </c>
      <c r="R27" s="120" t="s">
        <v>409</v>
      </c>
      <c r="S27" s="113" t="s">
        <v>202</v>
      </c>
      <c r="T27" s="113" t="s">
        <v>203</v>
      </c>
    </row>
    <row r="28" spans="1:20" x14ac:dyDescent="0.3">
      <c r="A28" s="115">
        <v>3</v>
      </c>
      <c r="B28" s="11">
        <v>4</v>
      </c>
      <c r="C28" s="113">
        <v>807</v>
      </c>
      <c r="D28" s="113" t="s">
        <v>99</v>
      </c>
      <c r="E28" s="113" t="s">
        <v>100</v>
      </c>
      <c r="F28" s="113">
        <v>18</v>
      </c>
      <c r="G28" s="113">
        <v>3</v>
      </c>
      <c r="H28" s="113">
        <v>4</v>
      </c>
      <c r="I28" s="113">
        <v>2</v>
      </c>
      <c r="J28" s="113" t="s">
        <v>404</v>
      </c>
      <c r="K28" s="113">
        <v>3</v>
      </c>
      <c r="L28" s="113">
        <v>4</v>
      </c>
      <c r="M28" s="113">
        <v>2</v>
      </c>
      <c r="N28" s="113" t="s">
        <v>404</v>
      </c>
    </row>
    <row r="29" spans="1:20" x14ac:dyDescent="0.3">
      <c r="A29" s="115">
        <v>3</v>
      </c>
      <c r="B29" s="11">
        <v>5</v>
      </c>
      <c r="C29" s="113" t="s">
        <v>94</v>
      </c>
      <c r="D29" s="113" t="s">
        <v>95</v>
      </c>
      <c r="E29" s="113" t="s">
        <v>96</v>
      </c>
      <c r="F29" s="113">
        <v>34</v>
      </c>
      <c r="G29" s="113">
        <v>4</v>
      </c>
      <c r="H29" s="113" t="s">
        <v>405</v>
      </c>
      <c r="I29" s="113" t="s">
        <v>406</v>
      </c>
      <c r="J29" s="113" t="s">
        <v>406</v>
      </c>
      <c r="K29" s="113" t="s">
        <v>406</v>
      </c>
      <c r="L29" s="113" t="s">
        <v>406</v>
      </c>
      <c r="M29" s="113" t="s">
        <v>407</v>
      </c>
      <c r="N29" s="113" t="s">
        <v>408</v>
      </c>
    </row>
  </sheetData>
  <pageMargins left="0.7" right="0.7" top="0.75" bottom="0.75" header="0.3" footer="0.3"/>
  <pageSetup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opLeftCell="AE1" workbookViewId="0">
      <selection activeCell="AI1" sqref="AI1:AM4"/>
    </sheetView>
  </sheetViews>
  <sheetFormatPr defaultColWidth="8.7265625" defaultRowHeight="11.5" x14ac:dyDescent="0.25"/>
  <cols>
    <col min="1" max="1" width="5.453125" style="4" customWidth="1"/>
    <col min="2" max="3" width="8.7265625" style="3"/>
    <col min="4" max="4" width="18" style="3" customWidth="1"/>
    <col min="5" max="5" width="29.54296875" style="3" customWidth="1"/>
    <col min="6" max="6" width="10.7265625" style="17" customWidth="1"/>
    <col min="7" max="14" width="8.7265625" style="3"/>
    <col min="15" max="15" width="10.453125" style="3" customWidth="1"/>
    <col min="16" max="22" width="8.7265625" style="3"/>
    <col min="23" max="23" width="8.7265625" style="127"/>
    <col min="24" max="24" width="11" style="17" customWidth="1"/>
    <col min="25" max="26" width="8.7265625" style="3"/>
    <col min="27" max="28" width="8.7265625" style="4"/>
    <col min="29" max="29" width="11.453125" style="17" bestFit="1" customWidth="1"/>
    <col min="30" max="30" width="8.7265625" style="17"/>
    <col min="31" max="35" width="8.7265625" style="3"/>
    <col min="36" max="36" width="22.26953125" style="3" customWidth="1"/>
    <col min="37" max="37" width="22.453125" style="3" customWidth="1"/>
    <col min="38" max="38" width="20.26953125" style="3" customWidth="1"/>
    <col min="39" max="39" width="29.26953125" style="3" customWidth="1"/>
    <col min="40" max="40" width="26.1796875" style="3" customWidth="1"/>
    <col min="41" max="16384" width="8.7265625" style="3"/>
  </cols>
  <sheetData>
    <row r="1" spans="1:39" x14ac:dyDescent="0.25">
      <c r="A1" s="42" t="s">
        <v>220</v>
      </c>
      <c r="B1" s="5" t="s">
        <v>0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5" t="s">
        <v>421</v>
      </c>
      <c r="P1" s="110" t="s">
        <v>428</v>
      </c>
      <c r="Q1" s="110" t="s">
        <v>423</v>
      </c>
      <c r="R1" s="110" t="s">
        <v>424</v>
      </c>
      <c r="S1" s="110" t="s">
        <v>425</v>
      </c>
      <c r="T1" s="110" t="s">
        <v>426</v>
      </c>
      <c r="U1" s="110" t="s">
        <v>427</v>
      </c>
      <c r="V1" s="110" t="s">
        <v>422</v>
      </c>
      <c r="W1" s="126" t="s">
        <v>0</v>
      </c>
      <c r="X1" s="6" t="s">
        <v>5</v>
      </c>
      <c r="Y1" s="55" t="s">
        <v>419</v>
      </c>
      <c r="Z1" s="55" t="s">
        <v>420</v>
      </c>
      <c r="AA1" s="62" t="s">
        <v>429</v>
      </c>
      <c r="AB1" s="62" t="s">
        <v>430</v>
      </c>
      <c r="AC1" s="132" t="s">
        <v>431</v>
      </c>
      <c r="AD1" s="132" t="s">
        <v>432</v>
      </c>
      <c r="AE1" s="53"/>
      <c r="AF1" s="53"/>
      <c r="AG1" s="53"/>
      <c r="AH1" s="53"/>
      <c r="AI1" s="62" t="s">
        <v>0</v>
      </c>
      <c r="AJ1" s="59" t="s">
        <v>327</v>
      </c>
      <c r="AK1" s="59" t="s">
        <v>315</v>
      </c>
      <c r="AL1" s="59" t="s">
        <v>3</v>
      </c>
      <c r="AM1" s="6" t="s">
        <v>4</v>
      </c>
    </row>
    <row r="2" spans="1:39" x14ac:dyDescent="0.25">
      <c r="A2" s="42">
        <v>2</v>
      </c>
      <c r="B2" s="9">
        <v>1</v>
      </c>
      <c r="C2" s="10">
        <v>6694</v>
      </c>
      <c r="D2" s="10" t="s">
        <v>72</v>
      </c>
      <c r="E2" s="10" t="s">
        <v>294</v>
      </c>
      <c r="F2" s="9">
        <v>10</v>
      </c>
      <c r="G2" s="10">
        <v>1</v>
      </c>
      <c r="H2" s="10">
        <v>4</v>
      </c>
      <c r="I2" s="10">
        <v>1</v>
      </c>
      <c r="J2" s="10">
        <v>3</v>
      </c>
      <c r="K2" s="10">
        <v>1</v>
      </c>
      <c r="L2" s="10">
        <v>4</v>
      </c>
      <c r="M2" s="10">
        <v>1</v>
      </c>
      <c r="N2" s="10">
        <v>3</v>
      </c>
      <c r="O2" s="111">
        <v>5</v>
      </c>
      <c r="P2" s="111">
        <v>3</v>
      </c>
      <c r="Q2" s="111">
        <v>2</v>
      </c>
      <c r="R2" s="111">
        <v>4</v>
      </c>
      <c r="S2" s="111">
        <v>1</v>
      </c>
      <c r="T2" s="111">
        <v>2</v>
      </c>
      <c r="U2" s="111">
        <v>1</v>
      </c>
      <c r="V2" s="111">
        <v>2</v>
      </c>
      <c r="W2" s="9">
        <v>2</v>
      </c>
      <c r="X2" s="9">
        <v>11</v>
      </c>
      <c r="Y2" s="19">
        <f t="shared" ref="Y2:Y22" si="0">SUM((G2:N2))</f>
        <v>18</v>
      </c>
      <c r="Z2" s="19">
        <f t="shared" ref="Z2:Z22" si="1">SUM(O2:V2)</f>
        <v>20</v>
      </c>
      <c r="AA2" s="19">
        <f t="shared" ref="AA2:AA22" si="2">LARGE(G2:V2,1)+LARGE(G2:V2,2)+LARGE(G2:V2,3)</f>
        <v>13</v>
      </c>
      <c r="AB2" s="19">
        <f t="shared" ref="AB2:AB22" si="3">(Y2+Z2)-AA2</f>
        <v>25</v>
      </c>
      <c r="AC2" s="134">
        <f>(Y2+Z2)*10/9</f>
        <v>42.222222222222221</v>
      </c>
      <c r="AD2" s="9">
        <v>1</v>
      </c>
      <c r="AE2" s="53"/>
      <c r="AF2" s="53">
        <f>X2-F2</f>
        <v>1</v>
      </c>
      <c r="AG2" s="53"/>
      <c r="AH2" s="53"/>
      <c r="AI2" s="204">
        <v>1</v>
      </c>
      <c r="AJ2" s="60" t="s">
        <v>436</v>
      </c>
      <c r="AK2" s="60" t="s">
        <v>437</v>
      </c>
      <c r="AL2" s="60" t="s">
        <v>72</v>
      </c>
      <c r="AM2" s="60" t="s">
        <v>294</v>
      </c>
    </row>
    <row r="3" spans="1:39" x14ac:dyDescent="0.25">
      <c r="A3" s="42">
        <v>1</v>
      </c>
      <c r="B3" s="7">
        <v>1</v>
      </c>
      <c r="C3" s="8">
        <v>3604</v>
      </c>
      <c r="D3" s="8" t="s">
        <v>130</v>
      </c>
      <c r="E3" s="8" t="s">
        <v>131</v>
      </c>
      <c r="F3" s="7">
        <v>15</v>
      </c>
      <c r="G3" s="8">
        <v>8</v>
      </c>
      <c r="H3" s="8">
        <v>2</v>
      </c>
      <c r="I3" s="8">
        <v>5</v>
      </c>
      <c r="J3" s="8">
        <v>3</v>
      </c>
      <c r="K3" s="8">
        <v>4</v>
      </c>
      <c r="L3" s="8">
        <v>2</v>
      </c>
      <c r="M3" s="8">
        <v>2</v>
      </c>
      <c r="N3" s="8">
        <v>2</v>
      </c>
      <c r="O3" s="112">
        <v>4</v>
      </c>
      <c r="P3" s="112">
        <v>5</v>
      </c>
      <c r="Q3" s="112">
        <v>6</v>
      </c>
      <c r="R3" s="112">
        <v>3</v>
      </c>
      <c r="S3" s="112">
        <v>2</v>
      </c>
      <c r="T3" s="112">
        <v>5</v>
      </c>
      <c r="U3" s="112">
        <v>4</v>
      </c>
      <c r="V3" s="112">
        <v>3</v>
      </c>
      <c r="W3" s="7">
        <v>3</v>
      </c>
      <c r="X3" s="7">
        <v>22</v>
      </c>
      <c r="Y3" s="18">
        <f t="shared" si="0"/>
        <v>28</v>
      </c>
      <c r="Z3" s="18">
        <f t="shared" si="1"/>
        <v>32</v>
      </c>
      <c r="AA3" s="18">
        <f t="shared" si="2"/>
        <v>19</v>
      </c>
      <c r="AB3" s="18">
        <f t="shared" si="3"/>
        <v>41</v>
      </c>
      <c r="AC3" s="133">
        <f>(Y3+Z3)*10/13</f>
        <v>46.153846153846153</v>
      </c>
      <c r="AD3" s="78">
        <v>2</v>
      </c>
      <c r="AE3" s="53"/>
      <c r="AF3" s="53">
        <f t="shared" ref="AF3:AF22" si="4">X3-F3</f>
        <v>7</v>
      </c>
      <c r="AG3" s="53"/>
      <c r="AH3" s="53"/>
      <c r="AI3" s="204">
        <v>2</v>
      </c>
      <c r="AJ3" s="60" t="s">
        <v>436</v>
      </c>
      <c r="AK3" s="60" t="s">
        <v>437</v>
      </c>
      <c r="AL3" s="60" t="s">
        <v>130</v>
      </c>
      <c r="AM3" s="60" t="s">
        <v>131</v>
      </c>
    </row>
    <row r="4" spans="1:39" x14ac:dyDescent="0.25">
      <c r="A4" s="42">
        <v>2</v>
      </c>
      <c r="B4" s="9">
        <v>2</v>
      </c>
      <c r="C4" s="10">
        <v>1531</v>
      </c>
      <c r="D4" s="10" t="s">
        <v>202</v>
      </c>
      <c r="E4" s="10" t="s">
        <v>203</v>
      </c>
      <c r="F4" s="9">
        <v>12</v>
      </c>
      <c r="G4" s="10">
        <v>5</v>
      </c>
      <c r="H4" s="10">
        <v>1</v>
      </c>
      <c r="I4" s="10">
        <v>2</v>
      </c>
      <c r="J4" s="10">
        <v>2</v>
      </c>
      <c r="K4" s="10">
        <v>7</v>
      </c>
      <c r="L4" s="10">
        <v>1</v>
      </c>
      <c r="M4" s="10">
        <v>7</v>
      </c>
      <c r="N4" s="10">
        <v>1</v>
      </c>
      <c r="O4" s="111">
        <v>3</v>
      </c>
      <c r="P4" s="111">
        <v>2</v>
      </c>
      <c r="Q4" s="111">
        <v>2</v>
      </c>
      <c r="R4" s="111">
        <v>2</v>
      </c>
      <c r="S4" s="111">
        <v>3</v>
      </c>
      <c r="T4" s="111">
        <v>1</v>
      </c>
      <c r="U4" s="111">
        <v>2</v>
      </c>
      <c r="V4" s="111">
        <v>1</v>
      </c>
      <c r="W4" s="9">
        <v>1</v>
      </c>
      <c r="X4" s="9">
        <v>10</v>
      </c>
      <c r="Y4" s="19">
        <f t="shared" si="0"/>
        <v>26</v>
      </c>
      <c r="Z4" s="19">
        <f t="shared" si="1"/>
        <v>16</v>
      </c>
      <c r="AA4" s="19">
        <f t="shared" si="2"/>
        <v>19</v>
      </c>
      <c r="AB4" s="19">
        <f t="shared" si="3"/>
        <v>23</v>
      </c>
      <c r="AC4" s="134">
        <f>(Y4+Z4)*10/9</f>
        <v>46.666666666666664</v>
      </c>
      <c r="AD4" s="9">
        <v>3</v>
      </c>
      <c r="AE4" s="53"/>
      <c r="AF4" s="53">
        <f t="shared" si="4"/>
        <v>-2</v>
      </c>
      <c r="AG4" s="53"/>
      <c r="AH4" s="53"/>
      <c r="AI4" s="204">
        <v>3</v>
      </c>
      <c r="AJ4" s="60" t="s">
        <v>436</v>
      </c>
      <c r="AK4" s="60" t="s">
        <v>437</v>
      </c>
      <c r="AL4" s="60" t="s">
        <v>202</v>
      </c>
      <c r="AM4" s="60" t="s">
        <v>203</v>
      </c>
    </row>
    <row r="5" spans="1:39" x14ac:dyDescent="0.25">
      <c r="A5" s="42">
        <v>1</v>
      </c>
      <c r="B5" s="7">
        <v>3</v>
      </c>
      <c r="C5" s="8" t="s">
        <v>136</v>
      </c>
      <c r="D5" s="8" t="s">
        <v>137</v>
      </c>
      <c r="E5" s="8" t="s">
        <v>138</v>
      </c>
      <c r="F5" s="7">
        <v>21</v>
      </c>
      <c r="G5" s="8">
        <v>9</v>
      </c>
      <c r="H5" s="8">
        <v>6</v>
      </c>
      <c r="I5" s="8">
        <v>1</v>
      </c>
      <c r="J5" s="8">
        <v>1</v>
      </c>
      <c r="K5" s="8">
        <v>3</v>
      </c>
      <c r="L5" s="8">
        <v>7</v>
      </c>
      <c r="M5" s="8">
        <v>6</v>
      </c>
      <c r="N5" s="8">
        <v>4</v>
      </c>
      <c r="O5" s="112">
        <v>6</v>
      </c>
      <c r="P5" s="112">
        <v>3</v>
      </c>
      <c r="Q5" s="112">
        <v>3</v>
      </c>
      <c r="R5" s="112">
        <v>2</v>
      </c>
      <c r="S5" s="112">
        <v>7</v>
      </c>
      <c r="T5" s="112">
        <v>4</v>
      </c>
      <c r="U5" s="112">
        <v>7</v>
      </c>
      <c r="V5" s="112">
        <v>2</v>
      </c>
      <c r="W5" s="7">
        <v>2</v>
      </c>
      <c r="X5" s="7">
        <v>21</v>
      </c>
      <c r="Y5" s="18">
        <f t="shared" si="0"/>
        <v>37</v>
      </c>
      <c r="Z5" s="18">
        <f t="shared" si="1"/>
        <v>34</v>
      </c>
      <c r="AA5" s="18">
        <f t="shared" si="2"/>
        <v>23</v>
      </c>
      <c r="AB5" s="18">
        <f t="shared" si="3"/>
        <v>48</v>
      </c>
      <c r="AC5" s="133">
        <f>(Y5+Z5)*10/13</f>
        <v>54.615384615384613</v>
      </c>
      <c r="AD5" s="78">
        <v>4</v>
      </c>
      <c r="AE5" s="53"/>
      <c r="AF5" s="53">
        <f t="shared" si="4"/>
        <v>0</v>
      </c>
      <c r="AG5" s="53"/>
      <c r="AH5" s="53"/>
      <c r="AI5" s="53"/>
    </row>
    <row r="6" spans="1:39" x14ac:dyDescent="0.25">
      <c r="A6" s="42">
        <v>1</v>
      </c>
      <c r="B6" s="7">
        <v>4</v>
      </c>
      <c r="C6" s="8">
        <v>59</v>
      </c>
      <c r="D6" s="8" t="s">
        <v>206</v>
      </c>
      <c r="E6" s="8" t="s">
        <v>559</v>
      </c>
      <c r="F6" s="7">
        <v>32</v>
      </c>
      <c r="G6" s="8">
        <v>13</v>
      </c>
      <c r="H6" s="8">
        <v>13</v>
      </c>
      <c r="I6" s="8">
        <v>4</v>
      </c>
      <c r="J6" s="8">
        <v>13</v>
      </c>
      <c r="K6" s="8">
        <v>1</v>
      </c>
      <c r="L6" s="8">
        <v>4</v>
      </c>
      <c r="M6" s="8">
        <v>5</v>
      </c>
      <c r="N6" s="8">
        <v>5</v>
      </c>
      <c r="O6" s="112">
        <v>5</v>
      </c>
      <c r="P6" s="112">
        <v>2</v>
      </c>
      <c r="Q6" s="112">
        <v>2</v>
      </c>
      <c r="R6" s="112">
        <v>1</v>
      </c>
      <c r="S6" s="112">
        <v>4</v>
      </c>
      <c r="T6" s="112">
        <v>3</v>
      </c>
      <c r="U6" s="112">
        <v>6</v>
      </c>
      <c r="V6" s="112">
        <v>5</v>
      </c>
      <c r="W6" s="7">
        <v>1</v>
      </c>
      <c r="X6" s="7">
        <v>17</v>
      </c>
      <c r="Y6" s="18">
        <f t="shared" si="0"/>
        <v>58</v>
      </c>
      <c r="Z6" s="18">
        <f t="shared" si="1"/>
        <v>28</v>
      </c>
      <c r="AA6" s="18">
        <f t="shared" si="2"/>
        <v>39</v>
      </c>
      <c r="AB6" s="18">
        <f t="shared" si="3"/>
        <v>47</v>
      </c>
      <c r="AC6" s="133">
        <f>(Y6+Z6)*10/13</f>
        <v>66.15384615384616</v>
      </c>
      <c r="AD6" s="78">
        <v>5</v>
      </c>
      <c r="AE6" s="53"/>
      <c r="AF6" s="53">
        <f t="shared" si="4"/>
        <v>-15</v>
      </c>
      <c r="AG6" s="53"/>
      <c r="AH6" s="53"/>
      <c r="AI6" s="53"/>
    </row>
    <row r="7" spans="1:39" x14ac:dyDescent="0.25">
      <c r="A7" s="42">
        <v>1</v>
      </c>
      <c r="B7" s="7">
        <v>2</v>
      </c>
      <c r="C7" s="8">
        <v>7129</v>
      </c>
      <c r="D7" s="8" t="s">
        <v>50</v>
      </c>
      <c r="E7" s="8" t="s">
        <v>51</v>
      </c>
      <c r="F7" s="7">
        <v>18</v>
      </c>
      <c r="G7" s="8">
        <v>2</v>
      </c>
      <c r="H7" s="8">
        <v>1</v>
      </c>
      <c r="I7" s="8">
        <v>6</v>
      </c>
      <c r="J7" s="8">
        <v>4</v>
      </c>
      <c r="K7" s="8">
        <v>5</v>
      </c>
      <c r="L7" s="8">
        <v>3</v>
      </c>
      <c r="M7" s="8">
        <v>3</v>
      </c>
      <c r="N7" s="8">
        <v>11</v>
      </c>
      <c r="O7" s="112">
        <v>14</v>
      </c>
      <c r="P7" s="112">
        <v>14</v>
      </c>
      <c r="Q7" s="112">
        <v>7</v>
      </c>
      <c r="R7" s="112">
        <v>4</v>
      </c>
      <c r="S7" s="112">
        <v>8</v>
      </c>
      <c r="T7" s="112">
        <v>2</v>
      </c>
      <c r="U7" s="112">
        <v>14</v>
      </c>
      <c r="V7" s="112">
        <v>7</v>
      </c>
      <c r="W7" s="7">
        <v>5</v>
      </c>
      <c r="X7" s="7">
        <v>42</v>
      </c>
      <c r="Y7" s="18">
        <f t="shared" si="0"/>
        <v>35</v>
      </c>
      <c r="Z7" s="18">
        <f t="shared" si="1"/>
        <v>70</v>
      </c>
      <c r="AA7" s="18">
        <f t="shared" si="2"/>
        <v>42</v>
      </c>
      <c r="AB7" s="18">
        <f t="shared" si="3"/>
        <v>63</v>
      </c>
      <c r="AC7" s="133">
        <f>(Y7+Z7)*10/13</f>
        <v>80.769230769230774</v>
      </c>
      <c r="AD7" s="78">
        <v>6</v>
      </c>
      <c r="AE7" s="53"/>
      <c r="AF7" s="53">
        <f t="shared" si="4"/>
        <v>24</v>
      </c>
      <c r="AG7" s="53"/>
      <c r="AH7" s="53"/>
      <c r="AI7" s="53"/>
    </row>
    <row r="8" spans="1:39" x14ac:dyDescent="0.25">
      <c r="A8" s="42">
        <v>2</v>
      </c>
      <c r="B8" s="9">
        <v>4</v>
      </c>
      <c r="C8" s="10">
        <v>4113</v>
      </c>
      <c r="D8" s="10" t="s">
        <v>158</v>
      </c>
      <c r="E8" s="10" t="s">
        <v>284</v>
      </c>
      <c r="F8" s="9">
        <v>21</v>
      </c>
      <c r="G8" s="10">
        <v>2</v>
      </c>
      <c r="H8" s="10">
        <v>2</v>
      </c>
      <c r="I8" s="10">
        <v>3</v>
      </c>
      <c r="J8" s="10">
        <v>7</v>
      </c>
      <c r="K8" s="10">
        <v>7</v>
      </c>
      <c r="L8" s="10">
        <v>5</v>
      </c>
      <c r="M8" s="10">
        <v>7</v>
      </c>
      <c r="N8" s="10">
        <v>2</v>
      </c>
      <c r="O8" s="111">
        <v>1</v>
      </c>
      <c r="P8" s="111">
        <v>6</v>
      </c>
      <c r="Q8" s="111">
        <v>9</v>
      </c>
      <c r="R8" s="111">
        <v>9</v>
      </c>
      <c r="S8" s="111">
        <v>2</v>
      </c>
      <c r="T8" s="111">
        <v>9</v>
      </c>
      <c r="U8" s="111">
        <v>3</v>
      </c>
      <c r="V8" s="111">
        <v>4</v>
      </c>
      <c r="W8" s="9">
        <v>4</v>
      </c>
      <c r="X8" s="9">
        <v>33</v>
      </c>
      <c r="Y8" s="19">
        <f t="shared" si="0"/>
        <v>35</v>
      </c>
      <c r="Z8" s="19">
        <f t="shared" si="1"/>
        <v>43</v>
      </c>
      <c r="AA8" s="19">
        <f t="shared" si="2"/>
        <v>27</v>
      </c>
      <c r="AB8" s="19">
        <f t="shared" si="3"/>
        <v>51</v>
      </c>
      <c r="AC8" s="134">
        <f>(Y8+Z8)*10/9</f>
        <v>86.666666666666671</v>
      </c>
      <c r="AD8" s="9">
        <v>7</v>
      </c>
      <c r="AE8" s="53"/>
      <c r="AF8" s="53">
        <f t="shared" si="4"/>
        <v>12</v>
      </c>
      <c r="AG8" s="53"/>
      <c r="AH8" s="53"/>
      <c r="AI8" s="53"/>
    </row>
    <row r="9" spans="1:39" x14ac:dyDescent="0.25">
      <c r="A9" s="42">
        <v>1</v>
      </c>
      <c r="B9" s="7">
        <v>4</v>
      </c>
      <c r="C9" s="8" t="s">
        <v>146</v>
      </c>
      <c r="D9" s="8" t="s">
        <v>147</v>
      </c>
      <c r="E9" s="8" t="s">
        <v>148</v>
      </c>
      <c r="F9" s="7">
        <v>32</v>
      </c>
      <c r="G9" s="8">
        <v>7</v>
      </c>
      <c r="H9" s="8">
        <v>13</v>
      </c>
      <c r="I9" s="8">
        <v>13</v>
      </c>
      <c r="J9" s="8">
        <v>13</v>
      </c>
      <c r="K9" s="8">
        <v>2</v>
      </c>
      <c r="L9" s="8">
        <v>5</v>
      </c>
      <c r="M9" s="8">
        <v>4</v>
      </c>
      <c r="N9" s="8">
        <v>1</v>
      </c>
      <c r="O9" s="112">
        <v>7</v>
      </c>
      <c r="P9" s="112">
        <v>14</v>
      </c>
      <c r="Q9" s="112">
        <v>1</v>
      </c>
      <c r="R9" s="112">
        <v>7</v>
      </c>
      <c r="S9" s="112">
        <v>14</v>
      </c>
      <c r="T9" s="112">
        <v>1</v>
      </c>
      <c r="U9" s="112">
        <v>5</v>
      </c>
      <c r="V9" s="112">
        <v>14</v>
      </c>
      <c r="W9" s="7">
        <v>5</v>
      </c>
      <c r="X9" s="7">
        <v>42</v>
      </c>
      <c r="Y9" s="18">
        <f t="shared" si="0"/>
        <v>58</v>
      </c>
      <c r="Z9" s="18">
        <f t="shared" si="1"/>
        <v>63</v>
      </c>
      <c r="AA9" s="18">
        <f t="shared" si="2"/>
        <v>42</v>
      </c>
      <c r="AB9" s="18">
        <f t="shared" si="3"/>
        <v>79</v>
      </c>
      <c r="AC9" s="133">
        <f>(Y9+Z9)*10/13</f>
        <v>93.07692307692308</v>
      </c>
      <c r="AD9" s="78">
        <v>8</v>
      </c>
      <c r="AE9" s="53"/>
      <c r="AF9" s="53">
        <f t="shared" si="4"/>
        <v>10</v>
      </c>
      <c r="AG9" s="53"/>
      <c r="AH9" s="53"/>
      <c r="AI9" s="53"/>
    </row>
    <row r="10" spans="1:39" x14ac:dyDescent="0.25">
      <c r="A10" s="42">
        <v>1</v>
      </c>
      <c r="B10" s="7">
        <v>8</v>
      </c>
      <c r="C10" s="8">
        <v>63344</v>
      </c>
      <c r="D10" s="8" t="s">
        <v>22</v>
      </c>
      <c r="E10" s="8" t="s">
        <v>23</v>
      </c>
      <c r="F10" s="7">
        <v>34</v>
      </c>
      <c r="G10" s="8">
        <v>3</v>
      </c>
      <c r="H10" s="8">
        <v>13</v>
      </c>
      <c r="I10" s="8">
        <v>7</v>
      </c>
      <c r="J10" s="8">
        <v>2</v>
      </c>
      <c r="K10" s="8">
        <v>6</v>
      </c>
      <c r="L10" s="8">
        <v>8</v>
      </c>
      <c r="M10" s="8">
        <v>8</v>
      </c>
      <c r="N10" s="8">
        <v>12</v>
      </c>
      <c r="O10" s="112">
        <v>3</v>
      </c>
      <c r="P10" s="112">
        <v>14</v>
      </c>
      <c r="Q10" s="112">
        <v>4</v>
      </c>
      <c r="R10" s="112">
        <v>14</v>
      </c>
      <c r="S10" s="112">
        <v>5</v>
      </c>
      <c r="T10" s="112">
        <v>14</v>
      </c>
      <c r="U10" s="112">
        <v>1</v>
      </c>
      <c r="V10" s="112">
        <v>4</v>
      </c>
      <c r="W10" s="7">
        <v>5</v>
      </c>
      <c r="X10" s="7">
        <v>42</v>
      </c>
      <c r="Y10" s="18">
        <f t="shared" si="0"/>
        <v>59</v>
      </c>
      <c r="Z10" s="18">
        <f t="shared" si="1"/>
        <v>59</v>
      </c>
      <c r="AA10" s="18">
        <f t="shared" si="2"/>
        <v>42</v>
      </c>
      <c r="AB10" s="18">
        <f t="shared" si="3"/>
        <v>76</v>
      </c>
      <c r="AC10" s="133">
        <f>(Y10+Z10)*10/13</f>
        <v>90.769230769230774</v>
      </c>
      <c r="AD10" s="78">
        <v>8</v>
      </c>
      <c r="AE10" s="53"/>
      <c r="AF10" s="53">
        <f t="shared" si="4"/>
        <v>8</v>
      </c>
      <c r="AG10" s="53"/>
      <c r="AH10" s="53"/>
      <c r="AI10" s="53"/>
    </row>
    <row r="11" spans="1:39" x14ac:dyDescent="0.25">
      <c r="A11" s="42">
        <v>1</v>
      </c>
      <c r="B11" s="7">
        <v>7</v>
      </c>
      <c r="C11" s="8" t="s">
        <v>156</v>
      </c>
      <c r="D11" s="8" t="s">
        <v>157</v>
      </c>
      <c r="E11" s="8" t="s">
        <v>283</v>
      </c>
      <c r="F11" s="7">
        <v>33</v>
      </c>
      <c r="G11" s="8">
        <v>1</v>
      </c>
      <c r="H11" s="8">
        <v>4</v>
      </c>
      <c r="I11" s="8">
        <v>3</v>
      </c>
      <c r="J11" s="8">
        <v>6</v>
      </c>
      <c r="K11" s="8">
        <v>12</v>
      </c>
      <c r="L11" s="8">
        <v>12</v>
      </c>
      <c r="M11" s="8">
        <v>12</v>
      </c>
      <c r="N11" s="8">
        <v>7</v>
      </c>
      <c r="O11" s="112">
        <v>14</v>
      </c>
      <c r="P11" s="112">
        <v>14</v>
      </c>
      <c r="Q11" s="112">
        <v>14</v>
      </c>
      <c r="R11" s="112">
        <v>14</v>
      </c>
      <c r="S11" s="112">
        <v>1</v>
      </c>
      <c r="T11" s="112">
        <v>6</v>
      </c>
      <c r="U11" s="112">
        <v>14</v>
      </c>
      <c r="V11" s="112">
        <v>1</v>
      </c>
      <c r="W11" s="7">
        <v>9</v>
      </c>
      <c r="X11" s="7">
        <v>50</v>
      </c>
      <c r="Y11" s="18">
        <f t="shared" si="0"/>
        <v>57</v>
      </c>
      <c r="Z11" s="18">
        <f t="shared" si="1"/>
        <v>78</v>
      </c>
      <c r="AA11" s="18">
        <f t="shared" si="2"/>
        <v>42</v>
      </c>
      <c r="AB11" s="18">
        <f t="shared" si="3"/>
        <v>93</v>
      </c>
      <c r="AC11" s="133">
        <f>(Y11+Z11)*10/13</f>
        <v>103.84615384615384</v>
      </c>
      <c r="AD11" s="78">
        <v>10</v>
      </c>
      <c r="AE11" s="53"/>
      <c r="AF11" s="53">
        <f t="shared" si="4"/>
        <v>17</v>
      </c>
      <c r="AG11" s="53"/>
      <c r="AH11" s="53"/>
      <c r="AI11" s="53"/>
    </row>
    <row r="12" spans="1:39" x14ac:dyDescent="0.25">
      <c r="A12" s="42">
        <v>2</v>
      </c>
      <c r="B12" s="9">
        <v>5</v>
      </c>
      <c r="C12" s="10">
        <v>7051</v>
      </c>
      <c r="D12" s="10" t="s">
        <v>210</v>
      </c>
      <c r="E12" s="10" t="s">
        <v>207</v>
      </c>
      <c r="F12" s="9">
        <v>29</v>
      </c>
      <c r="G12" s="10">
        <v>3</v>
      </c>
      <c r="H12" s="10">
        <v>5</v>
      </c>
      <c r="I12" s="10">
        <v>5</v>
      </c>
      <c r="J12" s="10">
        <v>7</v>
      </c>
      <c r="K12" s="10">
        <v>7</v>
      </c>
      <c r="L12" s="10">
        <v>2</v>
      </c>
      <c r="M12" s="10">
        <v>7</v>
      </c>
      <c r="N12" s="10">
        <v>7</v>
      </c>
      <c r="O12" s="111">
        <v>4</v>
      </c>
      <c r="P12" s="111">
        <v>5</v>
      </c>
      <c r="Q12" s="111">
        <v>2</v>
      </c>
      <c r="R12" s="111">
        <v>5</v>
      </c>
      <c r="S12" s="111">
        <v>9</v>
      </c>
      <c r="T12" s="111">
        <v>4</v>
      </c>
      <c r="U12" s="111">
        <v>9</v>
      </c>
      <c r="V12" s="111">
        <v>9</v>
      </c>
      <c r="W12" s="9">
        <v>5</v>
      </c>
      <c r="X12" s="9">
        <v>34</v>
      </c>
      <c r="Y12" s="19">
        <f t="shared" si="0"/>
        <v>43</v>
      </c>
      <c r="Z12" s="19">
        <f t="shared" si="1"/>
        <v>47</v>
      </c>
      <c r="AA12" s="19">
        <f t="shared" si="2"/>
        <v>27</v>
      </c>
      <c r="AB12" s="19">
        <f t="shared" si="3"/>
        <v>63</v>
      </c>
      <c r="AC12" s="134">
        <f>(Y12+Z12)*10/9</f>
        <v>100</v>
      </c>
      <c r="AD12" s="9">
        <v>11</v>
      </c>
      <c r="AE12" s="53"/>
      <c r="AF12" s="53">
        <f t="shared" si="4"/>
        <v>5</v>
      </c>
      <c r="AG12" s="53"/>
      <c r="AH12" s="53"/>
      <c r="AI12" s="139"/>
      <c r="AJ12" s="38"/>
      <c r="AK12" s="38"/>
      <c r="AL12" s="38"/>
      <c r="AM12" s="38"/>
    </row>
    <row r="13" spans="1:39" x14ac:dyDescent="0.25">
      <c r="A13" s="42">
        <v>1</v>
      </c>
      <c r="B13" s="7">
        <v>11</v>
      </c>
      <c r="C13" s="8">
        <v>44</v>
      </c>
      <c r="D13" s="8" t="s">
        <v>151</v>
      </c>
      <c r="E13" s="8" t="s">
        <v>152</v>
      </c>
      <c r="F13" s="7">
        <v>55</v>
      </c>
      <c r="G13" s="8">
        <v>6</v>
      </c>
      <c r="H13" s="8">
        <v>13</v>
      </c>
      <c r="I13" s="8">
        <v>13</v>
      </c>
      <c r="J13" s="8">
        <v>13</v>
      </c>
      <c r="K13" s="8">
        <v>12</v>
      </c>
      <c r="L13" s="8">
        <v>6</v>
      </c>
      <c r="M13" s="8">
        <v>12</v>
      </c>
      <c r="N13" s="8">
        <v>6</v>
      </c>
      <c r="O13" s="112">
        <v>2</v>
      </c>
      <c r="P13" s="112">
        <v>4</v>
      </c>
      <c r="Q13" s="112">
        <v>5</v>
      </c>
      <c r="R13" s="112">
        <v>6</v>
      </c>
      <c r="S13" s="112">
        <v>3</v>
      </c>
      <c r="T13" s="112">
        <v>7</v>
      </c>
      <c r="U13" s="112">
        <v>11</v>
      </c>
      <c r="V13" s="112">
        <v>8</v>
      </c>
      <c r="W13" s="7">
        <v>4</v>
      </c>
      <c r="X13" s="7">
        <v>33</v>
      </c>
      <c r="Y13" s="18">
        <f t="shared" si="0"/>
        <v>81</v>
      </c>
      <c r="Z13" s="18">
        <f t="shared" si="1"/>
        <v>46</v>
      </c>
      <c r="AA13" s="18">
        <f t="shared" si="2"/>
        <v>39</v>
      </c>
      <c r="AB13" s="18">
        <f t="shared" si="3"/>
        <v>88</v>
      </c>
      <c r="AC13" s="133">
        <f>(Y13+Z13)*10/13</f>
        <v>97.692307692307693</v>
      </c>
      <c r="AD13" s="78">
        <v>11</v>
      </c>
      <c r="AE13" s="53"/>
      <c r="AF13" s="53">
        <f t="shared" si="4"/>
        <v>-22</v>
      </c>
      <c r="AG13" s="53"/>
      <c r="AH13" s="53"/>
      <c r="AI13" s="139"/>
      <c r="AJ13" s="38"/>
      <c r="AK13" s="38"/>
      <c r="AL13" s="38"/>
      <c r="AM13" s="38"/>
    </row>
    <row r="14" spans="1:39" x14ac:dyDescent="0.25">
      <c r="A14" s="42">
        <v>2</v>
      </c>
      <c r="B14" s="9">
        <v>3</v>
      </c>
      <c r="C14" s="10">
        <v>807</v>
      </c>
      <c r="D14" s="10" t="s">
        <v>99</v>
      </c>
      <c r="E14" s="10" t="s">
        <v>100</v>
      </c>
      <c r="F14" s="9">
        <v>18</v>
      </c>
      <c r="G14" s="10">
        <v>4</v>
      </c>
      <c r="H14" s="10">
        <v>3</v>
      </c>
      <c r="I14" s="10">
        <v>4</v>
      </c>
      <c r="J14" s="10">
        <v>1</v>
      </c>
      <c r="K14" s="10">
        <v>7</v>
      </c>
      <c r="L14" s="10">
        <v>6</v>
      </c>
      <c r="M14" s="10">
        <v>2</v>
      </c>
      <c r="N14" s="10">
        <v>4</v>
      </c>
      <c r="O14" s="111">
        <v>9</v>
      </c>
      <c r="P14" s="111">
        <v>9</v>
      </c>
      <c r="Q14" s="111">
        <v>9</v>
      </c>
      <c r="R14" s="111">
        <v>9</v>
      </c>
      <c r="S14" s="111">
        <v>9</v>
      </c>
      <c r="T14" s="111">
        <v>9</v>
      </c>
      <c r="U14" s="111">
        <v>9</v>
      </c>
      <c r="V14" s="111">
        <v>3</v>
      </c>
      <c r="W14" s="9">
        <v>8</v>
      </c>
      <c r="X14" s="9">
        <v>48</v>
      </c>
      <c r="Y14" s="19">
        <f t="shared" si="0"/>
        <v>31</v>
      </c>
      <c r="Z14" s="19">
        <f t="shared" si="1"/>
        <v>66</v>
      </c>
      <c r="AA14" s="19">
        <f t="shared" si="2"/>
        <v>27</v>
      </c>
      <c r="AB14" s="19">
        <f t="shared" si="3"/>
        <v>70</v>
      </c>
      <c r="AC14" s="134">
        <f>(Y14+Z14)*10/9</f>
        <v>107.77777777777777</v>
      </c>
      <c r="AD14" s="9">
        <v>13</v>
      </c>
      <c r="AE14" s="53"/>
      <c r="AF14" s="53">
        <f t="shared" si="4"/>
        <v>30</v>
      </c>
      <c r="AG14" s="53"/>
      <c r="AH14" s="53"/>
      <c r="AI14" s="128"/>
      <c r="AJ14" s="130"/>
      <c r="AK14" s="130"/>
      <c r="AL14" s="124"/>
      <c r="AM14" s="124"/>
    </row>
    <row r="15" spans="1:39" x14ac:dyDescent="0.25">
      <c r="A15" s="42">
        <v>1</v>
      </c>
      <c r="B15" s="7">
        <v>9</v>
      </c>
      <c r="C15" s="8" t="s">
        <v>159</v>
      </c>
      <c r="D15" s="8" t="s">
        <v>160</v>
      </c>
      <c r="E15" s="8" t="s">
        <v>161</v>
      </c>
      <c r="F15" s="7">
        <v>45</v>
      </c>
      <c r="G15" s="8">
        <v>5</v>
      </c>
      <c r="H15" s="8">
        <v>5</v>
      </c>
      <c r="I15" s="8">
        <v>2</v>
      </c>
      <c r="J15" s="8">
        <v>7</v>
      </c>
      <c r="K15" s="8">
        <v>13</v>
      </c>
      <c r="L15" s="8">
        <v>13</v>
      </c>
      <c r="M15" s="8">
        <v>13</v>
      </c>
      <c r="N15" s="8">
        <v>13</v>
      </c>
      <c r="O15" s="112">
        <v>14</v>
      </c>
      <c r="P15" s="112">
        <v>1</v>
      </c>
      <c r="Q15" s="112">
        <v>14</v>
      </c>
      <c r="R15" s="112">
        <v>14</v>
      </c>
      <c r="S15" s="112">
        <v>6</v>
      </c>
      <c r="T15" s="112">
        <v>8</v>
      </c>
      <c r="U15" s="112">
        <v>8</v>
      </c>
      <c r="V15" s="112">
        <v>6</v>
      </c>
      <c r="W15" s="7">
        <v>8</v>
      </c>
      <c r="X15" s="7">
        <v>43</v>
      </c>
      <c r="Y15" s="18">
        <f t="shared" si="0"/>
        <v>71</v>
      </c>
      <c r="Z15" s="18">
        <f t="shared" si="1"/>
        <v>71</v>
      </c>
      <c r="AA15" s="18">
        <f t="shared" si="2"/>
        <v>42</v>
      </c>
      <c r="AB15" s="18">
        <f t="shared" si="3"/>
        <v>100</v>
      </c>
      <c r="AC15" s="133">
        <f>(Y15+Z15)*10/13</f>
        <v>109.23076923076923</v>
      </c>
      <c r="AD15" s="78">
        <v>13</v>
      </c>
      <c r="AE15" s="124"/>
      <c r="AF15" s="53">
        <f t="shared" si="4"/>
        <v>-2</v>
      </c>
      <c r="AG15" s="124"/>
      <c r="AH15" s="124"/>
      <c r="AI15" s="43"/>
      <c r="AJ15" s="130"/>
      <c r="AK15" s="131"/>
      <c r="AL15" s="124"/>
      <c r="AM15" s="124"/>
    </row>
    <row r="16" spans="1:39" x14ac:dyDescent="0.25">
      <c r="A16" s="42">
        <v>2</v>
      </c>
      <c r="B16" s="9">
        <v>7</v>
      </c>
      <c r="C16" s="10" t="s">
        <v>199</v>
      </c>
      <c r="D16" s="10" t="s">
        <v>200</v>
      </c>
      <c r="E16" s="10" t="s">
        <v>201</v>
      </c>
      <c r="F16" s="9">
        <v>48</v>
      </c>
      <c r="G16" s="10">
        <v>9</v>
      </c>
      <c r="H16" s="10">
        <v>8</v>
      </c>
      <c r="I16" s="10">
        <v>8</v>
      </c>
      <c r="J16" s="10">
        <v>8</v>
      </c>
      <c r="K16" s="10">
        <v>8</v>
      </c>
      <c r="L16" s="10">
        <v>8</v>
      </c>
      <c r="M16" s="10">
        <v>8</v>
      </c>
      <c r="N16" s="10">
        <v>8</v>
      </c>
      <c r="O16" s="111">
        <v>9</v>
      </c>
      <c r="P16" s="111">
        <v>1</v>
      </c>
      <c r="Q16" s="111">
        <v>1</v>
      </c>
      <c r="R16" s="111">
        <v>3</v>
      </c>
      <c r="S16" s="111">
        <v>9</v>
      </c>
      <c r="T16" s="111">
        <v>5</v>
      </c>
      <c r="U16" s="111">
        <v>5</v>
      </c>
      <c r="V16" s="111">
        <v>9</v>
      </c>
      <c r="W16" s="9">
        <v>3</v>
      </c>
      <c r="X16" s="9">
        <v>24</v>
      </c>
      <c r="Y16" s="19">
        <f t="shared" si="0"/>
        <v>65</v>
      </c>
      <c r="Z16" s="19">
        <f t="shared" si="1"/>
        <v>42</v>
      </c>
      <c r="AA16" s="19">
        <f t="shared" si="2"/>
        <v>27</v>
      </c>
      <c r="AB16" s="19">
        <f t="shared" si="3"/>
        <v>80</v>
      </c>
      <c r="AC16" s="134">
        <f>(Y16+Z16)*10/9</f>
        <v>118.88888888888889</v>
      </c>
      <c r="AD16" s="9">
        <v>15</v>
      </c>
      <c r="AE16" s="124"/>
      <c r="AF16" s="53">
        <f t="shared" si="4"/>
        <v>-24</v>
      </c>
      <c r="AG16" s="124"/>
      <c r="AH16" s="124"/>
      <c r="AI16" s="124"/>
      <c r="AJ16" s="38"/>
      <c r="AK16" s="38"/>
      <c r="AL16" s="139"/>
      <c r="AM16" s="139"/>
    </row>
    <row r="17" spans="1:35" x14ac:dyDescent="0.25">
      <c r="A17" s="42">
        <v>1</v>
      </c>
      <c r="B17" s="7">
        <v>4</v>
      </c>
      <c r="C17" s="8">
        <v>6358</v>
      </c>
      <c r="D17" s="8" t="s">
        <v>190</v>
      </c>
      <c r="E17" s="8" t="s">
        <v>204</v>
      </c>
      <c r="F17" s="7">
        <v>32</v>
      </c>
      <c r="G17" s="8">
        <v>4</v>
      </c>
      <c r="H17" s="8">
        <v>3</v>
      </c>
      <c r="I17" s="8">
        <v>13</v>
      </c>
      <c r="J17" s="8">
        <v>13</v>
      </c>
      <c r="K17" s="8">
        <v>12</v>
      </c>
      <c r="L17" s="8">
        <v>1</v>
      </c>
      <c r="M17" s="8">
        <v>1</v>
      </c>
      <c r="N17" s="8">
        <v>11</v>
      </c>
      <c r="O17" s="112">
        <v>14</v>
      </c>
      <c r="P17" s="112">
        <v>14</v>
      </c>
      <c r="Q17" s="112">
        <v>14</v>
      </c>
      <c r="R17" s="112">
        <v>14</v>
      </c>
      <c r="S17" s="112">
        <v>14</v>
      </c>
      <c r="T17" s="112">
        <v>14</v>
      </c>
      <c r="U17" s="112">
        <v>2</v>
      </c>
      <c r="V17" s="112">
        <v>14</v>
      </c>
      <c r="W17" s="7">
        <v>11</v>
      </c>
      <c r="X17" s="7">
        <v>72</v>
      </c>
      <c r="Y17" s="18">
        <f t="shared" si="0"/>
        <v>58</v>
      </c>
      <c r="Z17" s="18">
        <f t="shared" si="1"/>
        <v>100</v>
      </c>
      <c r="AA17" s="18">
        <f t="shared" si="2"/>
        <v>42</v>
      </c>
      <c r="AB17" s="18">
        <f t="shared" si="3"/>
        <v>116</v>
      </c>
      <c r="AC17" s="133">
        <f>(Y17+Z17)*10/13</f>
        <v>121.53846153846153</v>
      </c>
      <c r="AD17" s="78">
        <v>16</v>
      </c>
      <c r="AE17" s="124"/>
      <c r="AF17" s="53">
        <f t="shared" si="4"/>
        <v>40</v>
      </c>
      <c r="AG17" s="124"/>
      <c r="AH17" s="124"/>
      <c r="AI17" s="124"/>
    </row>
    <row r="18" spans="1:35" x14ac:dyDescent="0.25">
      <c r="A18" s="42">
        <v>2</v>
      </c>
      <c r="B18" s="9">
        <v>6</v>
      </c>
      <c r="C18" s="10">
        <v>3608</v>
      </c>
      <c r="D18" s="10" t="s">
        <v>70</v>
      </c>
      <c r="E18" s="10" t="s">
        <v>71</v>
      </c>
      <c r="F18" s="9">
        <v>37</v>
      </c>
      <c r="G18" s="10">
        <v>9</v>
      </c>
      <c r="H18" s="10">
        <v>8</v>
      </c>
      <c r="I18" s="10">
        <v>6</v>
      </c>
      <c r="J18" s="10">
        <v>7</v>
      </c>
      <c r="K18" s="10">
        <v>7</v>
      </c>
      <c r="L18" s="10">
        <v>3</v>
      </c>
      <c r="M18" s="10">
        <v>7</v>
      </c>
      <c r="N18" s="10">
        <v>7</v>
      </c>
      <c r="O18" s="111">
        <v>6</v>
      </c>
      <c r="P18" s="111">
        <v>9</v>
      </c>
      <c r="Q18" s="111">
        <v>9</v>
      </c>
      <c r="R18" s="111">
        <v>1</v>
      </c>
      <c r="S18" s="111">
        <v>9</v>
      </c>
      <c r="T18" s="111">
        <v>9</v>
      </c>
      <c r="U18" s="111">
        <v>4</v>
      </c>
      <c r="V18" s="111">
        <v>9</v>
      </c>
      <c r="W18" s="9">
        <v>7</v>
      </c>
      <c r="X18" s="9">
        <v>41</v>
      </c>
      <c r="Y18" s="19">
        <f t="shared" si="0"/>
        <v>54</v>
      </c>
      <c r="Z18" s="19">
        <f t="shared" si="1"/>
        <v>56</v>
      </c>
      <c r="AA18" s="19">
        <f t="shared" si="2"/>
        <v>27</v>
      </c>
      <c r="AB18" s="19">
        <f t="shared" si="3"/>
        <v>83</v>
      </c>
      <c r="AC18" s="134">
        <f>(Y18+Z18)*10/9</f>
        <v>122.22222222222223</v>
      </c>
      <c r="AD18" s="136">
        <v>17</v>
      </c>
      <c r="AE18" s="124"/>
      <c r="AF18" s="53">
        <f t="shared" si="4"/>
        <v>4</v>
      </c>
      <c r="AG18" s="124"/>
      <c r="AH18" s="124"/>
      <c r="AI18" s="124"/>
    </row>
    <row r="19" spans="1:35" x14ac:dyDescent="0.25">
      <c r="A19" s="42">
        <v>2</v>
      </c>
      <c r="B19" s="9">
        <v>8</v>
      </c>
      <c r="C19" s="10" t="s">
        <v>94</v>
      </c>
      <c r="D19" s="10" t="s">
        <v>95</v>
      </c>
      <c r="E19" s="10" t="s">
        <v>96</v>
      </c>
      <c r="F19" s="9">
        <v>54</v>
      </c>
      <c r="G19" s="10">
        <v>9</v>
      </c>
      <c r="H19" s="10">
        <v>9</v>
      </c>
      <c r="I19" s="10">
        <v>9</v>
      </c>
      <c r="J19" s="10">
        <v>9</v>
      </c>
      <c r="K19" s="10">
        <v>9</v>
      </c>
      <c r="L19" s="10">
        <v>9</v>
      </c>
      <c r="M19" s="10">
        <v>9</v>
      </c>
      <c r="N19" s="10">
        <v>9</v>
      </c>
      <c r="O19" s="111">
        <v>2</v>
      </c>
      <c r="P19" s="111">
        <v>4</v>
      </c>
      <c r="Q19" s="111">
        <v>9</v>
      </c>
      <c r="R19" s="111">
        <v>6</v>
      </c>
      <c r="S19" s="111">
        <v>9</v>
      </c>
      <c r="T19" s="111">
        <v>3</v>
      </c>
      <c r="U19" s="111">
        <v>9</v>
      </c>
      <c r="V19" s="111">
        <v>5</v>
      </c>
      <c r="W19" s="9">
        <v>6</v>
      </c>
      <c r="X19" s="9">
        <v>36</v>
      </c>
      <c r="Y19" s="19">
        <f t="shared" si="0"/>
        <v>72</v>
      </c>
      <c r="Z19" s="19">
        <f t="shared" si="1"/>
        <v>47</v>
      </c>
      <c r="AA19" s="19">
        <f t="shared" si="2"/>
        <v>27</v>
      </c>
      <c r="AB19" s="19">
        <f t="shared" si="3"/>
        <v>92</v>
      </c>
      <c r="AC19" s="134">
        <f>(Y19+Z19)*10/9</f>
        <v>132.22222222222223</v>
      </c>
      <c r="AD19" s="136">
        <v>18</v>
      </c>
      <c r="AE19" s="124"/>
      <c r="AF19" s="53">
        <f t="shared" si="4"/>
        <v>-18</v>
      </c>
      <c r="AG19" s="124"/>
      <c r="AH19" s="124"/>
      <c r="AI19" s="124"/>
    </row>
    <row r="20" spans="1:35" x14ac:dyDescent="0.25">
      <c r="A20" s="42">
        <v>1</v>
      </c>
      <c r="B20" s="7">
        <v>10</v>
      </c>
      <c r="C20" s="8">
        <v>6637</v>
      </c>
      <c r="D20" s="8" t="s">
        <v>43</v>
      </c>
      <c r="E20" s="8" t="s">
        <v>44</v>
      </c>
      <c r="F20" s="7">
        <v>54</v>
      </c>
      <c r="G20" s="8">
        <v>10</v>
      </c>
      <c r="H20" s="8">
        <v>13</v>
      </c>
      <c r="I20" s="8">
        <v>13</v>
      </c>
      <c r="J20" s="8">
        <v>5</v>
      </c>
      <c r="K20" s="8">
        <v>12</v>
      </c>
      <c r="L20" s="8">
        <v>9</v>
      </c>
      <c r="M20" s="8">
        <v>7</v>
      </c>
      <c r="N20" s="8">
        <v>11</v>
      </c>
      <c r="O20" s="112">
        <v>14</v>
      </c>
      <c r="P20" s="112">
        <v>14</v>
      </c>
      <c r="Q20" s="112">
        <v>14</v>
      </c>
      <c r="R20" s="112">
        <v>14</v>
      </c>
      <c r="S20" s="112">
        <v>14</v>
      </c>
      <c r="T20" s="112">
        <v>14</v>
      </c>
      <c r="U20" s="112">
        <v>14</v>
      </c>
      <c r="V20" s="112">
        <v>14</v>
      </c>
      <c r="W20" s="7">
        <v>13</v>
      </c>
      <c r="X20" s="7">
        <v>84</v>
      </c>
      <c r="Y20" s="18">
        <f t="shared" si="0"/>
        <v>80</v>
      </c>
      <c r="Z20" s="18">
        <f t="shared" si="1"/>
        <v>112</v>
      </c>
      <c r="AA20" s="18">
        <f t="shared" si="2"/>
        <v>42</v>
      </c>
      <c r="AB20" s="18">
        <f t="shared" si="3"/>
        <v>150</v>
      </c>
      <c r="AC20" s="133">
        <f>(Y20+Z20)*10/13</f>
        <v>147.69230769230768</v>
      </c>
      <c r="AD20" s="78">
        <v>19</v>
      </c>
      <c r="AE20" s="124"/>
      <c r="AF20" s="53">
        <f t="shared" si="4"/>
        <v>30</v>
      </c>
      <c r="AG20" s="124"/>
      <c r="AH20" s="124"/>
      <c r="AI20" s="124"/>
    </row>
    <row r="21" spans="1:35" x14ac:dyDescent="0.25">
      <c r="A21" s="42">
        <v>1</v>
      </c>
      <c r="B21" s="7">
        <v>13</v>
      </c>
      <c r="C21" s="8">
        <v>6380</v>
      </c>
      <c r="D21" s="8" t="s">
        <v>53</v>
      </c>
      <c r="E21" s="8" t="s">
        <v>289</v>
      </c>
      <c r="F21" s="7">
        <v>104</v>
      </c>
      <c r="G21" s="8">
        <v>13</v>
      </c>
      <c r="H21" s="8">
        <v>13</v>
      </c>
      <c r="I21" s="8">
        <v>13</v>
      </c>
      <c r="J21" s="8">
        <v>13</v>
      </c>
      <c r="K21" s="8">
        <v>13</v>
      </c>
      <c r="L21" s="8">
        <v>13</v>
      </c>
      <c r="M21" s="8">
        <v>13</v>
      </c>
      <c r="N21" s="8">
        <v>13</v>
      </c>
      <c r="O21" s="112">
        <v>1</v>
      </c>
      <c r="P21" s="112">
        <v>14</v>
      </c>
      <c r="Q21" s="112">
        <v>14</v>
      </c>
      <c r="R21" s="112">
        <v>5</v>
      </c>
      <c r="S21" s="112">
        <v>14</v>
      </c>
      <c r="T21" s="112">
        <v>14</v>
      </c>
      <c r="U21" s="112">
        <v>3</v>
      </c>
      <c r="V21" s="112">
        <v>14</v>
      </c>
      <c r="W21" s="7">
        <v>10</v>
      </c>
      <c r="X21" s="7">
        <v>64</v>
      </c>
      <c r="Y21" s="18">
        <f t="shared" si="0"/>
        <v>104</v>
      </c>
      <c r="Z21" s="18">
        <f t="shared" si="1"/>
        <v>79</v>
      </c>
      <c r="AA21" s="18">
        <f t="shared" si="2"/>
        <v>42</v>
      </c>
      <c r="AB21" s="18">
        <f t="shared" si="3"/>
        <v>141</v>
      </c>
      <c r="AC21" s="133">
        <f>(Y21+Z21)*10/13</f>
        <v>140.76923076923077</v>
      </c>
      <c r="AD21" s="78">
        <v>20</v>
      </c>
      <c r="AE21" s="53"/>
      <c r="AF21" s="53">
        <f t="shared" si="4"/>
        <v>-40</v>
      </c>
      <c r="AG21" s="53"/>
      <c r="AH21" s="53"/>
      <c r="AI21" s="53"/>
    </row>
    <row r="22" spans="1:35" x14ac:dyDescent="0.25">
      <c r="A22" s="43">
        <v>1</v>
      </c>
      <c r="B22" s="7">
        <v>12</v>
      </c>
      <c r="C22" s="8">
        <v>6615</v>
      </c>
      <c r="D22" s="8" t="s">
        <v>208</v>
      </c>
      <c r="E22" s="8" t="s">
        <v>209</v>
      </c>
      <c r="F22" s="7">
        <v>65</v>
      </c>
      <c r="G22" s="8">
        <v>13</v>
      </c>
      <c r="H22" s="8">
        <v>13</v>
      </c>
      <c r="I22" s="8">
        <v>13</v>
      </c>
      <c r="J22" s="8">
        <v>13</v>
      </c>
      <c r="K22" s="8">
        <v>12</v>
      </c>
      <c r="L22" s="8">
        <v>12</v>
      </c>
      <c r="M22" s="8">
        <v>12</v>
      </c>
      <c r="N22" s="8">
        <v>3</v>
      </c>
      <c r="O22" s="112">
        <v>14</v>
      </c>
      <c r="P22" s="112">
        <v>14</v>
      </c>
      <c r="Q22" s="112">
        <v>14</v>
      </c>
      <c r="R22" s="112">
        <v>14</v>
      </c>
      <c r="S22" s="112">
        <v>14</v>
      </c>
      <c r="T22" s="112">
        <v>14</v>
      </c>
      <c r="U22" s="112">
        <v>11</v>
      </c>
      <c r="V22" s="112">
        <v>14</v>
      </c>
      <c r="W22" s="7">
        <v>12</v>
      </c>
      <c r="X22" s="7">
        <v>81</v>
      </c>
      <c r="Y22" s="18">
        <f t="shared" si="0"/>
        <v>91</v>
      </c>
      <c r="Z22" s="18">
        <f t="shared" si="1"/>
        <v>109</v>
      </c>
      <c r="AA22" s="18">
        <f t="shared" si="2"/>
        <v>42</v>
      </c>
      <c r="AB22" s="18">
        <f t="shared" si="3"/>
        <v>158</v>
      </c>
      <c r="AC22" s="133">
        <f>(Y22+Z22)*10/13</f>
        <v>153.84615384615384</v>
      </c>
      <c r="AD22" s="78">
        <v>21</v>
      </c>
      <c r="AE22" s="53"/>
      <c r="AF22" s="53">
        <f t="shared" si="4"/>
        <v>16</v>
      </c>
      <c r="AG22" s="53"/>
      <c r="AH22" s="53"/>
      <c r="AI22" s="53"/>
    </row>
    <row r="23" spans="1:35" x14ac:dyDescent="0.25">
      <c r="AA23" s="129"/>
      <c r="AB23" s="129"/>
      <c r="AC23" s="135"/>
      <c r="AD23" s="135"/>
      <c r="AE23" s="53"/>
      <c r="AF23" s="53"/>
      <c r="AG23" s="53"/>
      <c r="AH23" s="53"/>
      <c r="AI23" s="53"/>
    </row>
  </sheetData>
  <sortState ref="A2:AE22">
    <sortCondition ref="AC2:AC2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G1" workbookViewId="0">
      <selection activeCell="P2" sqref="P2:T4"/>
    </sheetView>
  </sheetViews>
  <sheetFormatPr defaultRowHeight="14.5" x14ac:dyDescent="0.35"/>
  <cols>
    <col min="1" max="1" width="6.1796875" style="24" customWidth="1"/>
    <col min="3" max="3" width="18.453125" customWidth="1"/>
    <col min="4" max="4" width="24.54296875" customWidth="1"/>
    <col min="5" max="8" width="8.7265625" style="24"/>
    <col min="9" max="11" width="8.26953125" style="24" customWidth="1"/>
    <col min="12" max="12" width="8.7265625" style="24"/>
    <col min="13" max="13" width="9.453125" style="21" bestFit="1" customWidth="1"/>
    <col min="17" max="17" width="23.7265625" customWidth="1"/>
    <col min="18" max="18" width="21.1796875" customWidth="1"/>
    <col min="19" max="20" width="15.54296875" customWidth="1"/>
  </cols>
  <sheetData>
    <row r="1" spans="1:20" s="34" customFormat="1" ht="29" x14ac:dyDescent="0.35">
      <c r="A1" s="30" t="s">
        <v>220</v>
      </c>
      <c r="B1" s="31" t="s">
        <v>2</v>
      </c>
      <c r="C1" s="31" t="s">
        <v>3</v>
      </c>
      <c r="D1" s="31" t="s">
        <v>4</v>
      </c>
      <c r="E1" s="32" t="s">
        <v>211</v>
      </c>
      <c r="F1" s="32" t="s">
        <v>212</v>
      </c>
      <c r="G1" s="32" t="s">
        <v>214</v>
      </c>
      <c r="H1" s="32" t="s">
        <v>213</v>
      </c>
      <c r="I1" s="32" t="s">
        <v>215</v>
      </c>
      <c r="J1" s="32" t="s">
        <v>216</v>
      </c>
      <c r="K1" s="32" t="s">
        <v>217</v>
      </c>
      <c r="L1" s="35" t="s">
        <v>221</v>
      </c>
      <c r="M1" s="33" t="s">
        <v>219</v>
      </c>
      <c r="P1" s="62" t="s">
        <v>0</v>
      </c>
      <c r="Q1" s="59" t="s">
        <v>327</v>
      </c>
      <c r="R1" s="59" t="s">
        <v>315</v>
      </c>
      <c r="S1" s="60" t="s">
        <v>3</v>
      </c>
      <c r="T1" s="5" t="s">
        <v>4</v>
      </c>
    </row>
    <row r="2" spans="1:20" x14ac:dyDescent="0.35">
      <c r="A2" s="26">
        <v>1</v>
      </c>
      <c r="B2" s="8">
        <v>59</v>
      </c>
      <c r="C2" s="8" t="s">
        <v>206</v>
      </c>
      <c r="D2" s="8" t="s">
        <v>559</v>
      </c>
      <c r="E2" s="18">
        <v>4</v>
      </c>
      <c r="F2" s="18">
        <v>4</v>
      </c>
      <c r="G2" s="18">
        <v>4</v>
      </c>
      <c r="H2" s="18">
        <v>3</v>
      </c>
      <c r="I2" s="18">
        <v>5</v>
      </c>
      <c r="J2" s="18">
        <v>1</v>
      </c>
      <c r="K2" s="18">
        <v>6</v>
      </c>
      <c r="L2" s="26">
        <f t="shared" ref="L2:L22" si="0">SUM(E2:K2)</f>
        <v>27</v>
      </c>
      <c r="M2" s="27">
        <f>(L2/14)*10</f>
        <v>19.285714285714285</v>
      </c>
      <c r="P2" s="125">
        <v>1</v>
      </c>
      <c r="Q2" s="60" t="s">
        <v>438</v>
      </c>
      <c r="R2" s="60" t="s">
        <v>439</v>
      </c>
      <c r="S2" s="60" t="s">
        <v>206</v>
      </c>
      <c r="T2" s="60" t="s">
        <v>559</v>
      </c>
    </row>
    <row r="3" spans="1:20" x14ac:dyDescent="0.35">
      <c r="A3" s="26">
        <v>1</v>
      </c>
      <c r="B3" s="8" t="s">
        <v>136</v>
      </c>
      <c r="C3" s="8" t="s">
        <v>137</v>
      </c>
      <c r="D3" s="8" t="s">
        <v>138</v>
      </c>
      <c r="E3" s="18">
        <v>1</v>
      </c>
      <c r="F3" s="18">
        <v>7</v>
      </c>
      <c r="G3" s="18">
        <v>1</v>
      </c>
      <c r="H3" s="18">
        <v>5</v>
      </c>
      <c r="I3" s="18">
        <v>6</v>
      </c>
      <c r="J3" s="18">
        <v>2</v>
      </c>
      <c r="K3" s="18">
        <v>7</v>
      </c>
      <c r="L3" s="26">
        <f t="shared" si="0"/>
        <v>29</v>
      </c>
      <c r="M3" s="27">
        <f>(L3/14)*10</f>
        <v>20.714285714285715</v>
      </c>
      <c r="P3" s="125">
        <v>2</v>
      </c>
      <c r="Q3" s="60" t="s">
        <v>438</v>
      </c>
      <c r="R3" s="60" t="s">
        <v>439</v>
      </c>
      <c r="S3" s="60" t="s">
        <v>137</v>
      </c>
      <c r="T3" s="60" t="s">
        <v>138</v>
      </c>
    </row>
    <row r="4" spans="1:20" x14ac:dyDescent="0.35">
      <c r="A4" s="26">
        <v>1</v>
      </c>
      <c r="B4" s="8">
        <v>3604</v>
      </c>
      <c r="C4" s="8" t="s">
        <v>130</v>
      </c>
      <c r="D4" s="8" t="s">
        <v>131</v>
      </c>
      <c r="E4" s="18">
        <v>5</v>
      </c>
      <c r="F4" s="18">
        <v>2</v>
      </c>
      <c r="G4" s="18">
        <v>5</v>
      </c>
      <c r="H4" s="18">
        <v>8</v>
      </c>
      <c r="I4" s="18">
        <v>4</v>
      </c>
      <c r="J4" s="18">
        <v>3</v>
      </c>
      <c r="K4" s="18">
        <v>4</v>
      </c>
      <c r="L4" s="26">
        <f t="shared" si="0"/>
        <v>31</v>
      </c>
      <c r="M4" s="27">
        <f>(L4/14)*10</f>
        <v>22.142857142857146</v>
      </c>
      <c r="P4" s="125">
        <v>3</v>
      </c>
      <c r="Q4" s="60" t="s">
        <v>438</v>
      </c>
      <c r="R4" s="60" t="s">
        <v>439</v>
      </c>
      <c r="S4" s="60" t="s">
        <v>130</v>
      </c>
      <c r="T4" s="60" t="s">
        <v>131</v>
      </c>
    </row>
    <row r="5" spans="1:20" x14ac:dyDescent="0.35">
      <c r="A5" s="28">
        <v>2</v>
      </c>
      <c r="B5" s="10">
        <v>1531</v>
      </c>
      <c r="C5" s="10" t="s">
        <v>202</v>
      </c>
      <c r="D5" s="10" t="s">
        <v>203</v>
      </c>
      <c r="E5" s="19">
        <v>2</v>
      </c>
      <c r="F5" s="19">
        <v>1</v>
      </c>
      <c r="G5" s="19">
        <v>9</v>
      </c>
      <c r="H5" s="19">
        <v>2</v>
      </c>
      <c r="I5" s="19">
        <v>3</v>
      </c>
      <c r="J5" s="23">
        <v>2</v>
      </c>
      <c r="K5" s="23">
        <v>2</v>
      </c>
      <c r="L5" s="28">
        <f t="shared" si="0"/>
        <v>21</v>
      </c>
      <c r="M5" s="29">
        <f>(L5/9)*10</f>
        <v>23.333333333333336</v>
      </c>
    </row>
    <row r="6" spans="1:20" x14ac:dyDescent="0.35">
      <c r="A6" s="28">
        <v>2</v>
      </c>
      <c r="B6" s="10">
        <v>3608</v>
      </c>
      <c r="C6" s="10" t="s">
        <v>70</v>
      </c>
      <c r="D6" s="10" t="s">
        <v>71</v>
      </c>
      <c r="E6" s="19">
        <v>6</v>
      </c>
      <c r="F6" s="19">
        <v>3</v>
      </c>
      <c r="G6" s="19">
        <v>3</v>
      </c>
      <c r="H6" s="19">
        <v>3</v>
      </c>
      <c r="I6" s="19">
        <v>6</v>
      </c>
      <c r="J6" s="23">
        <v>1</v>
      </c>
      <c r="K6" s="23">
        <v>4</v>
      </c>
      <c r="L6" s="28">
        <f t="shared" si="0"/>
        <v>26</v>
      </c>
      <c r="M6" s="29">
        <f>(L6/9)*10</f>
        <v>28.888888888888889</v>
      </c>
    </row>
    <row r="7" spans="1:20" x14ac:dyDescent="0.35">
      <c r="A7" s="28">
        <v>2</v>
      </c>
      <c r="B7" s="10">
        <v>6694</v>
      </c>
      <c r="C7" s="10" t="s">
        <v>72</v>
      </c>
      <c r="D7" s="10" t="s">
        <v>294</v>
      </c>
      <c r="E7" s="19">
        <v>1</v>
      </c>
      <c r="F7" s="19">
        <v>4</v>
      </c>
      <c r="G7" s="19">
        <v>2</v>
      </c>
      <c r="H7" s="19">
        <v>9</v>
      </c>
      <c r="I7" s="19">
        <v>5</v>
      </c>
      <c r="J7" s="23">
        <v>4</v>
      </c>
      <c r="K7" s="23">
        <v>1</v>
      </c>
      <c r="L7" s="28">
        <f t="shared" si="0"/>
        <v>26</v>
      </c>
      <c r="M7" s="29">
        <f>(L7/9)*10</f>
        <v>28.888888888888889</v>
      </c>
    </row>
    <row r="8" spans="1:20" x14ac:dyDescent="0.35">
      <c r="A8" s="26">
        <v>1</v>
      </c>
      <c r="B8" s="8">
        <v>6358</v>
      </c>
      <c r="C8" s="8" t="s">
        <v>190</v>
      </c>
      <c r="D8" s="8" t="s">
        <v>204</v>
      </c>
      <c r="E8" s="18">
        <v>13</v>
      </c>
      <c r="F8" s="18">
        <v>1</v>
      </c>
      <c r="G8" s="18">
        <v>2</v>
      </c>
      <c r="H8" s="18">
        <v>2</v>
      </c>
      <c r="I8" s="18">
        <v>14</v>
      </c>
      <c r="J8" s="18">
        <v>14</v>
      </c>
      <c r="K8" s="18">
        <v>2</v>
      </c>
      <c r="L8" s="26">
        <f t="shared" si="0"/>
        <v>48</v>
      </c>
      <c r="M8" s="27">
        <f>(L8/14)*10</f>
        <v>34.285714285714285</v>
      </c>
    </row>
    <row r="9" spans="1:20" x14ac:dyDescent="0.35">
      <c r="A9" s="26">
        <v>1</v>
      </c>
      <c r="B9" s="8">
        <v>7129</v>
      </c>
      <c r="C9" s="8" t="s">
        <v>50</v>
      </c>
      <c r="D9" s="8" t="s">
        <v>51</v>
      </c>
      <c r="E9" s="18">
        <v>6</v>
      </c>
      <c r="F9" s="18">
        <v>3</v>
      </c>
      <c r="G9" s="18">
        <v>8</v>
      </c>
      <c r="H9" s="18">
        <v>4</v>
      </c>
      <c r="I9" s="18">
        <v>14</v>
      </c>
      <c r="J9" s="18">
        <v>4</v>
      </c>
      <c r="K9" s="18">
        <v>14</v>
      </c>
      <c r="L9" s="26">
        <f t="shared" si="0"/>
        <v>53</v>
      </c>
      <c r="M9" s="27">
        <f>(L9/14)*10</f>
        <v>37.857142857142854</v>
      </c>
    </row>
    <row r="10" spans="1:20" x14ac:dyDescent="0.35">
      <c r="A10" s="26">
        <v>1</v>
      </c>
      <c r="B10" s="8">
        <v>6380</v>
      </c>
      <c r="C10" s="8" t="s">
        <v>53</v>
      </c>
      <c r="D10" s="8" t="s">
        <v>289</v>
      </c>
      <c r="E10" s="18">
        <v>13</v>
      </c>
      <c r="F10" s="18">
        <v>13</v>
      </c>
      <c r="G10" s="18">
        <v>7</v>
      </c>
      <c r="H10" s="18">
        <v>1</v>
      </c>
      <c r="I10" s="18">
        <v>1</v>
      </c>
      <c r="J10" s="18">
        <v>5</v>
      </c>
      <c r="K10" s="18">
        <v>3</v>
      </c>
      <c r="L10" s="26">
        <f t="shared" si="0"/>
        <v>43</v>
      </c>
      <c r="M10" s="27">
        <f>(L10/14)*10</f>
        <v>30.714285714285715</v>
      </c>
    </row>
    <row r="11" spans="1:20" x14ac:dyDescent="0.35">
      <c r="A11" s="26">
        <v>1</v>
      </c>
      <c r="B11" s="8">
        <v>63344</v>
      </c>
      <c r="C11" s="8" t="s">
        <v>22</v>
      </c>
      <c r="D11" s="8" t="s">
        <v>23</v>
      </c>
      <c r="E11" s="18">
        <v>7</v>
      </c>
      <c r="F11" s="18">
        <v>8</v>
      </c>
      <c r="G11" s="18">
        <v>3</v>
      </c>
      <c r="H11" s="18">
        <v>9</v>
      </c>
      <c r="I11" s="18">
        <v>3</v>
      </c>
      <c r="J11" s="18">
        <v>14</v>
      </c>
      <c r="K11" s="18">
        <v>1</v>
      </c>
      <c r="L11" s="26">
        <f t="shared" si="0"/>
        <v>45</v>
      </c>
      <c r="M11" s="27">
        <f>(L11/14)*10</f>
        <v>32.142857142857146</v>
      </c>
    </row>
    <row r="12" spans="1:20" x14ac:dyDescent="0.35">
      <c r="A12" s="28">
        <v>2</v>
      </c>
      <c r="B12" s="10">
        <v>7051</v>
      </c>
      <c r="C12" s="10" t="s">
        <v>210</v>
      </c>
      <c r="D12" s="10" t="s">
        <v>207</v>
      </c>
      <c r="E12" s="19">
        <v>5</v>
      </c>
      <c r="F12" s="19">
        <v>2</v>
      </c>
      <c r="G12" s="19">
        <v>1</v>
      </c>
      <c r="H12" s="19">
        <v>9</v>
      </c>
      <c r="I12" s="19">
        <v>4</v>
      </c>
      <c r="J12" s="23">
        <v>5</v>
      </c>
      <c r="K12" s="23">
        <v>9</v>
      </c>
      <c r="L12" s="28">
        <f t="shared" si="0"/>
        <v>35</v>
      </c>
      <c r="M12" s="29">
        <f>(L12/9)*10</f>
        <v>38.888888888888886</v>
      </c>
    </row>
    <row r="13" spans="1:20" x14ac:dyDescent="0.35">
      <c r="A13" s="26">
        <v>1</v>
      </c>
      <c r="B13" s="8" t="s">
        <v>146</v>
      </c>
      <c r="C13" s="8" t="s">
        <v>147</v>
      </c>
      <c r="D13" s="8" t="s">
        <v>148</v>
      </c>
      <c r="E13" s="18">
        <v>13</v>
      </c>
      <c r="F13" s="18">
        <v>5</v>
      </c>
      <c r="G13" s="18">
        <v>6</v>
      </c>
      <c r="H13" s="18">
        <v>15</v>
      </c>
      <c r="I13" s="18">
        <v>7</v>
      </c>
      <c r="J13" s="18">
        <v>7</v>
      </c>
      <c r="K13" s="18">
        <v>5</v>
      </c>
      <c r="L13" s="26">
        <f t="shared" si="0"/>
        <v>58</v>
      </c>
      <c r="M13" s="27">
        <f>(L13/14)*10</f>
        <v>41.428571428571431</v>
      </c>
    </row>
    <row r="14" spans="1:20" x14ac:dyDescent="0.35">
      <c r="A14" s="26">
        <v>2</v>
      </c>
      <c r="B14" s="10">
        <v>4113</v>
      </c>
      <c r="C14" s="10" t="s">
        <v>158</v>
      </c>
      <c r="D14" s="10" t="s">
        <v>284</v>
      </c>
      <c r="E14" s="19">
        <v>3</v>
      </c>
      <c r="F14" s="19">
        <v>5</v>
      </c>
      <c r="G14" s="19">
        <v>9</v>
      </c>
      <c r="H14" s="19">
        <v>4</v>
      </c>
      <c r="I14" s="19">
        <v>1</v>
      </c>
      <c r="J14" s="23">
        <v>9</v>
      </c>
      <c r="K14" s="23">
        <v>3</v>
      </c>
      <c r="L14" s="28">
        <f t="shared" si="0"/>
        <v>34</v>
      </c>
      <c r="M14" s="29">
        <f>(L14/9)*10</f>
        <v>37.777777777777779</v>
      </c>
    </row>
    <row r="15" spans="1:20" x14ac:dyDescent="0.35">
      <c r="A15" s="28">
        <v>2</v>
      </c>
      <c r="B15" s="10" t="s">
        <v>199</v>
      </c>
      <c r="C15" s="10" t="s">
        <v>200</v>
      </c>
      <c r="D15" s="10" t="s">
        <v>201</v>
      </c>
      <c r="E15" s="19">
        <v>8</v>
      </c>
      <c r="F15" s="19">
        <v>8</v>
      </c>
      <c r="G15" s="19">
        <v>4</v>
      </c>
      <c r="H15" s="19">
        <v>9</v>
      </c>
      <c r="I15" s="19">
        <v>9</v>
      </c>
      <c r="J15" s="23">
        <v>3</v>
      </c>
      <c r="K15" s="23">
        <v>5</v>
      </c>
      <c r="L15" s="28">
        <f t="shared" si="0"/>
        <v>46</v>
      </c>
      <c r="M15" s="29">
        <f>(L15/9)*10</f>
        <v>51.111111111111107</v>
      </c>
    </row>
    <row r="16" spans="1:20" x14ac:dyDescent="0.35">
      <c r="A16" s="26">
        <v>1</v>
      </c>
      <c r="B16" s="8">
        <v>44</v>
      </c>
      <c r="C16" s="8" t="s">
        <v>151</v>
      </c>
      <c r="D16" s="8" t="s">
        <v>152</v>
      </c>
      <c r="E16" s="18">
        <v>13</v>
      </c>
      <c r="F16" s="18">
        <v>6</v>
      </c>
      <c r="G16" s="18">
        <v>16</v>
      </c>
      <c r="H16" s="18">
        <v>6</v>
      </c>
      <c r="I16" s="18">
        <v>2</v>
      </c>
      <c r="J16" s="18">
        <v>6</v>
      </c>
      <c r="K16" s="18">
        <v>11</v>
      </c>
      <c r="L16" s="26">
        <f t="shared" si="0"/>
        <v>60</v>
      </c>
      <c r="M16" s="27">
        <f>(L16/14)*10</f>
        <v>42.857142857142854</v>
      </c>
    </row>
    <row r="17" spans="1:20" x14ac:dyDescent="0.35">
      <c r="A17" s="26">
        <v>1</v>
      </c>
      <c r="B17" s="8" t="s">
        <v>156</v>
      </c>
      <c r="C17" s="8" t="s">
        <v>157</v>
      </c>
      <c r="D17" s="8" t="s">
        <v>283</v>
      </c>
      <c r="E17" s="18">
        <v>3</v>
      </c>
      <c r="F17" s="18">
        <v>12</v>
      </c>
      <c r="G17" s="18">
        <v>9</v>
      </c>
      <c r="H17" s="18">
        <v>7</v>
      </c>
      <c r="I17" s="18">
        <v>14</v>
      </c>
      <c r="J17" s="18">
        <v>14</v>
      </c>
      <c r="K17" s="18">
        <v>14</v>
      </c>
      <c r="L17" s="26">
        <f t="shared" si="0"/>
        <v>73</v>
      </c>
      <c r="M17" s="27">
        <f>(L17/14)*10</f>
        <v>52.142857142857146</v>
      </c>
    </row>
    <row r="18" spans="1:20" x14ac:dyDescent="0.35">
      <c r="A18" s="28">
        <v>2</v>
      </c>
      <c r="B18" s="10">
        <v>807</v>
      </c>
      <c r="C18" s="10" t="s">
        <v>99</v>
      </c>
      <c r="D18" s="10" t="s">
        <v>100</v>
      </c>
      <c r="E18" s="19">
        <v>4</v>
      </c>
      <c r="F18" s="19">
        <v>6</v>
      </c>
      <c r="G18" s="19">
        <v>9</v>
      </c>
      <c r="H18" s="19">
        <v>1</v>
      </c>
      <c r="I18" s="19">
        <v>9</v>
      </c>
      <c r="J18" s="23">
        <v>9</v>
      </c>
      <c r="K18" s="23">
        <v>9</v>
      </c>
      <c r="L18" s="28">
        <f t="shared" si="0"/>
        <v>47</v>
      </c>
      <c r="M18" s="29">
        <f>(L18/9)*10</f>
        <v>52.222222222222221</v>
      </c>
    </row>
    <row r="19" spans="1:20" x14ac:dyDescent="0.35">
      <c r="A19" s="26">
        <v>1</v>
      </c>
      <c r="B19" s="8" t="s">
        <v>159</v>
      </c>
      <c r="C19" s="8" t="s">
        <v>160</v>
      </c>
      <c r="D19" s="8" t="s">
        <v>161</v>
      </c>
      <c r="E19" s="18">
        <v>2</v>
      </c>
      <c r="F19" s="18">
        <v>13</v>
      </c>
      <c r="G19" s="18">
        <v>16</v>
      </c>
      <c r="H19" s="18">
        <v>15</v>
      </c>
      <c r="I19" s="18">
        <v>14</v>
      </c>
      <c r="J19" s="18">
        <v>14</v>
      </c>
      <c r="K19" s="18">
        <v>8</v>
      </c>
      <c r="L19" s="26">
        <f t="shared" si="0"/>
        <v>82</v>
      </c>
      <c r="M19" s="27">
        <f>(L19/14)*10</f>
        <v>58.571428571428569</v>
      </c>
    </row>
    <row r="20" spans="1:20" x14ac:dyDescent="0.35">
      <c r="A20" s="28">
        <v>2</v>
      </c>
      <c r="B20" s="10" t="s">
        <v>94</v>
      </c>
      <c r="C20" s="10" t="s">
        <v>95</v>
      </c>
      <c r="D20" s="10" t="s">
        <v>96</v>
      </c>
      <c r="E20" s="19">
        <v>9</v>
      </c>
      <c r="F20" s="19">
        <v>9</v>
      </c>
      <c r="G20" s="19">
        <v>9</v>
      </c>
      <c r="H20" s="19">
        <v>9</v>
      </c>
      <c r="I20" s="19">
        <v>2</v>
      </c>
      <c r="J20" s="23">
        <v>6</v>
      </c>
      <c r="K20" s="23">
        <v>9</v>
      </c>
      <c r="L20" s="28">
        <f t="shared" si="0"/>
        <v>53</v>
      </c>
      <c r="M20" s="29">
        <f>(L20/9)*10</f>
        <v>58.888888888888893</v>
      </c>
      <c r="P20" s="128"/>
      <c r="Q20" s="3"/>
      <c r="R20" s="3"/>
      <c r="S20" s="3"/>
      <c r="T20" s="3"/>
    </row>
    <row r="21" spans="1:20" x14ac:dyDescent="0.35">
      <c r="A21" s="26">
        <v>1</v>
      </c>
      <c r="B21" s="8">
        <v>6615</v>
      </c>
      <c r="C21" s="8" t="s">
        <v>208</v>
      </c>
      <c r="D21" s="8" t="s">
        <v>209</v>
      </c>
      <c r="E21" s="18">
        <v>13</v>
      </c>
      <c r="F21" s="18">
        <v>12</v>
      </c>
      <c r="G21" s="18">
        <v>16</v>
      </c>
      <c r="H21" s="18">
        <v>15</v>
      </c>
      <c r="I21" s="18">
        <v>14</v>
      </c>
      <c r="J21" s="18">
        <v>14</v>
      </c>
      <c r="K21" s="18">
        <v>11</v>
      </c>
      <c r="L21" s="26">
        <f t="shared" si="0"/>
        <v>95</v>
      </c>
      <c r="M21" s="27">
        <f>(L21/14)*10</f>
        <v>67.857142857142861</v>
      </c>
    </row>
    <row r="22" spans="1:20" x14ac:dyDescent="0.35">
      <c r="A22" s="26">
        <v>1</v>
      </c>
      <c r="B22" s="8">
        <v>6637</v>
      </c>
      <c r="C22" s="8" t="s">
        <v>43</v>
      </c>
      <c r="D22" s="8" t="s">
        <v>44</v>
      </c>
      <c r="E22" s="18">
        <v>13</v>
      </c>
      <c r="F22" s="18">
        <v>9</v>
      </c>
      <c r="G22" s="18">
        <v>16</v>
      </c>
      <c r="H22" s="18">
        <v>15</v>
      </c>
      <c r="I22" s="18">
        <v>14</v>
      </c>
      <c r="J22" s="18">
        <v>14</v>
      </c>
      <c r="K22" s="18">
        <v>14</v>
      </c>
      <c r="L22" s="26">
        <f t="shared" si="0"/>
        <v>95</v>
      </c>
      <c r="M22" s="27">
        <f>(L22/14)*10</f>
        <v>67.857142857142861</v>
      </c>
    </row>
  </sheetData>
  <sortState ref="B2:Z37">
    <sortCondition ref="M2:M3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"/>
  <sheetViews>
    <sheetView topLeftCell="S1" workbookViewId="0">
      <selection activeCell="AG2" sqref="AG2:AH2"/>
    </sheetView>
  </sheetViews>
  <sheetFormatPr defaultRowHeight="14.5" x14ac:dyDescent="0.35"/>
  <cols>
    <col min="4" max="5" width="22.26953125" customWidth="1"/>
    <col min="31" max="31" width="17.7265625" customWidth="1"/>
    <col min="32" max="32" width="23.453125" customWidth="1"/>
    <col min="33" max="34" width="15" customWidth="1"/>
  </cols>
  <sheetData>
    <row r="1" spans="1:34" s="3" customFormat="1" ht="11.5" x14ac:dyDescent="0.25">
      <c r="A1" s="42" t="s">
        <v>220</v>
      </c>
      <c r="B1" s="5" t="s">
        <v>0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5" t="s">
        <v>421</v>
      </c>
      <c r="P1" s="55" t="s">
        <v>428</v>
      </c>
      <c r="Q1" s="55" t="s">
        <v>423</v>
      </c>
      <c r="R1" s="55" t="s">
        <v>424</v>
      </c>
      <c r="S1" s="55" t="s">
        <v>425</v>
      </c>
      <c r="T1" s="55" t="s">
        <v>426</v>
      </c>
      <c r="U1" s="55" t="s">
        <v>427</v>
      </c>
      <c r="V1" s="55" t="s">
        <v>422</v>
      </c>
      <c r="W1" s="126" t="s">
        <v>0</v>
      </c>
      <c r="X1" s="6" t="s">
        <v>5</v>
      </c>
      <c r="Y1" s="55" t="s">
        <v>419</v>
      </c>
      <c r="Z1" s="55" t="s">
        <v>420</v>
      </c>
      <c r="AA1" s="62" t="s">
        <v>429</v>
      </c>
      <c r="AB1" s="59" t="s">
        <v>430</v>
      </c>
      <c r="AC1" s="53"/>
      <c r="AD1" s="62" t="s">
        <v>0</v>
      </c>
      <c r="AE1" s="59" t="s">
        <v>327</v>
      </c>
      <c r="AF1" s="59" t="s">
        <v>315</v>
      </c>
      <c r="AG1" s="60" t="s">
        <v>3</v>
      </c>
      <c r="AH1" s="5" t="s">
        <v>4</v>
      </c>
    </row>
    <row r="2" spans="1:34" s="3" customFormat="1" ht="11.5" x14ac:dyDescent="0.25">
      <c r="A2" s="42">
        <v>1</v>
      </c>
      <c r="B2" s="7">
        <v>4</v>
      </c>
      <c r="C2" s="8">
        <v>59</v>
      </c>
      <c r="D2" s="8" t="s">
        <v>206</v>
      </c>
      <c r="E2" s="8" t="s">
        <v>559</v>
      </c>
      <c r="F2" s="7">
        <v>32</v>
      </c>
      <c r="G2" s="8">
        <v>13</v>
      </c>
      <c r="H2" s="8">
        <v>13</v>
      </c>
      <c r="I2" s="8">
        <v>4</v>
      </c>
      <c r="J2" s="8">
        <v>13</v>
      </c>
      <c r="K2" s="8">
        <v>1</v>
      </c>
      <c r="L2" s="8">
        <v>4</v>
      </c>
      <c r="M2" s="8">
        <v>5</v>
      </c>
      <c r="N2" s="8">
        <v>5</v>
      </c>
      <c r="O2" s="112">
        <v>5</v>
      </c>
      <c r="P2" s="112">
        <v>2</v>
      </c>
      <c r="Q2" s="112">
        <v>2</v>
      </c>
      <c r="R2" s="112">
        <v>1</v>
      </c>
      <c r="S2" s="112">
        <v>4</v>
      </c>
      <c r="T2" s="112">
        <v>3</v>
      </c>
      <c r="U2" s="112">
        <v>6</v>
      </c>
      <c r="V2" s="112">
        <v>5</v>
      </c>
      <c r="W2" s="7">
        <v>1</v>
      </c>
      <c r="X2" s="7">
        <v>17</v>
      </c>
      <c r="Y2" s="18">
        <f>SUM((G2:N2))</f>
        <v>58</v>
      </c>
      <c r="Z2" s="18">
        <f>SUM(O2:V2)</f>
        <v>28</v>
      </c>
      <c r="AA2" s="18">
        <f>LARGE(G2:V2,1)+LARGE(G2:V2,2)+LARGE(G2:V2,3)</f>
        <v>39</v>
      </c>
      <c r="AB2" s="7">
        <f>(Y2+Z2)-AA2</f>
        <v>47</v>
      </c>
      <c r="AC2" s="53"/>
      <c r="AD2" s="137">
        <v>1</v>
      </c>
      <c r="AE2" s="138" t="s">
        <v>434</v>
      </c>
      <c r="AF2" s="138" t="s">
        <v>435</v>
      </c>
      <c r="AG2" s="8" t="s">
        <v>206</v>
      </c>
      <c r="AH2" s="8" t="s">
        <v>559</v>
      </c>
    </row>
    <row r="3" spans="1:34" s="3" customFormat="1" ht="11.5" x14ac:dyDescent="0.25">
      <c r="A3" s="42">
        <v>1</v>
      </c>
      <c r="B3" s="7">
        <v>3</v>
      </c>
      <c r="C3" s="8" t="s">
        <v>136</v>
      </c>
      <c r="D3" s="8" t="s">
        <v>137</v>
      </c>
      <c r="E3" s="8" t="s">
        <v>138</v>
      </c>
      <c r="F3" s="7">
        <v>21</v>
      </c>
      <c r="G3" s="8">
        <v>9</v>
      </c>
      <c r="H3" s="8">
        <v>6</v>
      </c>
      <c r="I3" s="8">
        <v>1</v>
      </c>
      <c r="J3" s="8">
        <v>1</v>
      </c>
      <c r="K3" s="8">
        <v>3</v>
      </c>
      <c r="L3" s="8">
        <v>7</v>
      </c>
      <c r="M3" s="8">
        <v>6</v>
      </c>
      <c r="N3" s="8">
        <v>4</v>
      </c>
      <c r="O3" s="112">
        <v>6</v>
      </c>
      <c r="P3" s="112">
        <v>3</v>
      </c>
      <c r="Q3" s="112">
        <v>3</v>
      </c>
      <c r="R3" s="112">
        <v>2</v>
      </c>
      <c r="S3" s="112">
        <v>7</v>
      </c>
      <c r="T3" s="112">
        <v>4</v>
      </c>
      <c r="U3" s="112">
        <v>7</v>
      </c>
      <c r="V3" s="112">
        <v>2</v>
      </c>
      <c r="W3" s="7">
        <v>2</v>
      </c>
      <c r="X3" s="7">
        <v>21</v>
      </c>
      <c r="Y3" s="18">
        <f>SUM((G3:N3))</f>
        <v>37</v>
      </c>
      <c r="Z3" s="18">
        <f>SUM(O3:V3)</f>
        <v>34</v>
      </c>
      <c r="AA3" s="18">
        <f>LARGE(G3:V3,1)+LARGE(G3:V3,2)+LARGE(G3:V3,3)</f>
        <v>23</v>
      </c>
      <c r="AB3" s="7">
        <f>(Y3+Z3)-AA3</f>
        <v>48</v>
      </c>
      <c r="AC3" s="53"/>
      <c r="AD3" s="137">
        <v>2</v>
      </c>
      <c r="AE3" s="138" t="s">
        <v>434</v>
      </c>
      <c r="AF3" s="138" t="s">
        <v>435</v>
      </c>
      <c r="AG3" s="8" t="s">
        <v>137</v>
      </c>
      <c r="AH3" s="8" t="s">
        <v>138</v>
      </c>
    </row>
    <row r="4" spans="1:34" s="3" customFormat="1" ht="11.5" x14ac:dyDescent="0.25">
      <c r="A4" s="42">
        <v>1</v>
      </c>
      <c r="B4" s="7">
        <v>4</v>
      </c>
      <c r="C4" s="8" t="s">
        <v>146</v>
      </c>
      <c r="D4" s="8" t="s">
        <v>147</v>
      </c>
      <c r="E4" s="8" t="s">
        <v>148</v>
      </c>
      <c r="F4" s="7">
        <v>32</v>
      </c>
      <c r="G4" s="8">
        <v>7</v>
      </c>
      <c r="H4" s="8">
        <v>13</v>
      </c>
      <c r="I4" s="8">
        <v>13</v>
      </c>
      <c r="J4" s="8">
        <v>13</v>
      </c>
      <c r="K4" s="8">
        <v>2</v>
      </c>
      <c r="L4" s="8">
        <v>5</v>
      </c>
      <c r="M4" s="8">
        <v>4</v>
      </c>
      <c r="N4" s="8">
        <v>1</v>
      </c>
      <c r="O4" s="112">
        <v>7</v>
      </c>
      <c r="P4" s="112">
        <v>14</v>
      </c>
      <c r="Q4" s="112">
        <v>1</v>
      </c>
      <c r="R4" s="112">
        <v>7</v>
      </c>
      <c r="S4" s="112">
        <v>14</v>
      </c>
      <c r="T4" s="112">
        <v>1</v>
      </c>
      <c r="U4" s="112">
        <v>5</v>
      </c>
      <c r="V4" s="112">
        <v>14</v>
      </c>
      <c r="W4" s="7">
        <v>5</v>
      </c>
      <c r="X4" s="7">
        <v>42</v>
      </c>
      <c r="Y4" s="18">
        <f>SUM((G4:N4))</f>
        <v>58</v>
      </c>
      <c r="Z4" s="18">
        <f>SUM(O4:V4)</f>
        <v>63</v>
      </c>
      <c r="AA4" s="18">
        <f>LARGE(G4:V4,1)+LARGE(G4:V4,2)+LARGE(G4:V4,3)</f>
        <v>42</v>
      </c>
      <c r="AB4" s="7">
        <f>(Y4+Z4)-AA4</f>
        <v>79</v>
      </c>
      <c r="AC4" s="53"/>
      <c r="AD4" s="137">
        <v>3</v>
      </c>
      <c r="AE4" s="138" t="s">
        <v>434</v>
      </c>
      <c r="AF4" s="138" t="s">
        <v>435</v>
      </c>
      <c r="AG4" s="8" t="s">
        <v>147</v>
      </c>
      <c r="AH4" s="8" t="s">
        <v>148</v>
      </c>
    </row>
    <row r="5" spans="1:34" s="3" customFormat="1" ht="11.5" x14ac:dyDescent="0.25">
      <c r="A5" s="42">
        <v>1</v>
      </c>
      <c r="B5" s="7">
        <v>11</v>
      </c>
      <c r="C5" s="8">
        <v>44</v>
      </c>
      <c r="D5" s="8" t="s">
        <v>151</v>
      </c>
      <c r="E5" s="8" t="s">
        <v>152</v>
      </c>
      <c r="F5" s="7">
        <v>55</v>
      </c>
      <c r="G5" s="8">
        <v>6</v>
      </c>
      <c r="H5" s="8">
        <v>13</v>
      </c>
      <c r="I5" s="8">
        <v>13</v>
      </c>
      <c r="J5" s="8">
        <v>13</v>
      </c>
      <c r="K5" s="8">
        <v>12</v>
      </c>
      <c r="L5" s="8">
        <v>6</v>
      </c>
      <c r="M5" s="8">
        <v>12</v>
      </c>
      <c r="N5" s="8">
        <v>6</v>
      </c>
      <c r="O5" s="112">
        <v>2</v>
      </c>
      <c r="P5" s="112">
        <v>4</v>
      </c>
      <c r="Q5" s="112">
        <v>5</v>
      </c>
      <c r="R5" s="112">
        <v>6</v>
      </c>
      <c r="S5" s="112">
        <v>3</v>
      </c>
      <c r="T5" s="112">
        <v>7</v>
      </c>
      <c r="U5" s="112">
        <v>11</v>
      </c>
      <c r="V5" s="112">
        <v>8</v>
      </c>
      <c r="W5" s="7">
        <v>4</v>
      </c>
      <c r="X5" s="7">
        <v>33</v>
      </c>
      <c r="Y5" s="18">
        <f>SUM((G5:N5))</f>
        <v>81</v>
      </c>
      <c r="Z5" s="18">
        <f>SUM(O5:V5)</f>
        <v>46</v>
      </c>
      <c r="AA5" s="18">
        <f>LARGE(G5:V5,1)+LARGE(G5:V5,2)+LARGE(G5:V5,3)</f>
        <v>39</v>
      </c>
      <c r="AB5" s="7">
        <f>(Y5+Z5)-AA5</f>
        <v>88</v>
      </c>
      <c r="AC5" s="53"/>
      <c r="AD5" s="53"/>
    </row>
    <row r="6" spans="1:34" s="3" customFormat="1" ht="11.5" x14ac:dyDescent="0.25">
      <c r="A6" s="42">
        <v>1</v>
      </c>
      <c r="B6" s="7">
        <v>9</v>
      </c>
      <c r="C6" s="8" t="s">
        <v>159</v>
      </c>
      <c r="D6" s="8" t="s">
        <v>160</v>
      </c>
      <c r="E6" s="8" t="s">
        <v>161</v>
      </c>
      <c r="F6" s="7">
        <v>45</v>
      </c>
      <c r="G6" s="8">
        <v>5</v>
      </c>
      <c r="H6" s="8">
        <v>5</v>
      </c>
      <c r="I6" s="8">
        <v>2</v>
      </c>
      <c r="J6" s="8">
        <v>7</v>
      </c>
      <c r="K6" s="8">
        <v>13</v>
      </c>
      <c r="L6" s="8">
        <v>13</v>
      </c>
      <c r="M6" s="8">
        <v>13</v>
      </c>
      <c r="N6" s="8">
        <v>13</v>
      </c>
      <c r="O6" s="112">
        <v>14</v>
      </c>
      <c r="P6" s="112">
        <v>1</v>
      </c>
      <c r="Q6" s="112">
        <v>14</v>
      </c>
      <c r="R6" s="112">
        <v>14</v>
      </c>
      <c r="S6" s="112">
        <v>6</v>
      </c>
      <c r="T6" s="112">
        <v>8</v>
      </c>
      <c r="U6" s="112">
        <v>8</v>
      </c>
      <c r="V6" s="112">
        <v>6</v>
      </c>
      <c r="W6" s="7">
        <v>8</v>
      </c>
      <c r="X6" s="7">
        <v>43</v>
      </c>
      <c r="Y6" s="18">
        <f>SUM((G6:N6))</f>
        <v>71</v>
      </c>
      <c r="Z6" s="18">
        <f>SUM(O6:V6)</f>
        <v>71</v>
      </c>
      <c r="AA6" s="18">
        <f>LARGE(G6:V6,1)+LARGE(G6:V6,2)+LARGE(G6:V6,3)</f>
        <v>42</v>
      </c>
      <c r="AB6" s="7">
        <f>(Y6+Z6)-AA6</f>
        <v>100</v>
      </c>
      <c r="AC6" s="53"/>
      <c r="AD6" s="53"/>
    </row>
    <row r="7" spans="1:34" s="3" customFormat="1" ht="11.5" x14ac:dyDescent="0.25">
      <c r="A7" s="4"/>
      <c r="F7" s="17"/>
      <c r="W7" s="127"/>
      <c r="X7" s="17"/>
      <c r="AA7" s="129"/>
      <c r="AB7" s="129"/>
      <c r="AC7" s="53"/>
      <c r="AD7" s="5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C22" workbookViewId="0">
      <selection activeCell="I39" sqref="I39"/>
    </sheetView>
  </sheetViews>
  <sheetFormatPr defaultColWidth="8.7265625" defaultRowHeight="11.5" x14ac:dyDescent="0.25"/>
  <cols>
    <col min="1" max="1" width="5.453125" style="4" customWidth="1"/>
    <col min="2" max="2" width="8.7265625" style="3"/>
    <col min="3" max="3" width="19.81640625" style="3" customWidth="1"/>
    <col min="4" max="4" width="29.26953125" style="3" customWidth="1"/>
    <col min="5" max="7" width="8.7265625" style="3"/>
    <col min="8" max="8" width="21.1796875" style="104" customWidth="1"/>
    <col min="9" max="9" width="22.453125" style="3" customWidth="1"/>
    <col min="10" max="10" width="22.54296875" style="3" customWidth="1"/>
    <col min="11" max="11" width="28.81640625" style="3" customWidth="1"/>
    <col min="12" max="16384" width="8.7265625" style="3"/>
  </cols>
  <sheetData>
    <row r="1" spans="1:11" x14ac:dyDescent="0.25">
      <c r="A1" s="42" t="s">
        <v>220</v>
      </c>
      <c r="B1" s="5" t="s">
        <v>2</v>
      </c>
      <c r="C1" s="5" t="s">
        <v>3</v>
      </c>
      <c r="D1" s="5" t="s">
        <v>4</v>
      </c>
      <c r="E1" s="5" t="s">
        <v>8</v>
      </c>
      <c r="G1" s="5" t="s">
        <v>0</v>
      </c>
      <c r="H1" s="5"/>
      <c r="I1" s="5"/>
    </row>
    <row r="2" spans="1:11" ht="14.5" x14ac:dyDescent="0.35">
      <c r="A2" s="42" t="s">
        <v>222</v>
      </c>
      <c r="B2" s="8">
        <v>3425</v>
      </c>
      <c r="C2" s="8" t="s">
        <v>20</v>
      </c>
      <c r="D2" s="8" t="s">
        <v>21</v>
      </c>
      <c r="E2" s="8">
        <v>1</v>
      </c>
      <c r="G2" s="7" t="s">
        <v>449</v>
      </c>
      <c r="H2" s="116" t="s">
        <v>267</v>
      </c>
      <c r="I2" s="106" t="s">
        <v>441</v>
      </c>
      <c r="J2" s="8" t="s">
        <v>20</v>
      </c>
      <c r="K2" s="8" t="s">
        <v>21</v>
      </c>
    </row>
    <row r="3" spans="1:11" ht="14.5" x14ac:dyDescent="0.35">
      <c r="A3" s="42" t="s">
        <v>222</v>
      </c>
      <c r="B3" s="8">
        <v>6904</v>
      </c>
      <c r="C3" s="8" t="s">
        <v>34</v>
      </c>
      <c r="D3" s="8" t="s">
        <v>35</v>
      </c>
      <c r="E3" s="8">
        <v>2</v>
      </c>
      <c r="G3" s="7">
        <v>2</v>
      </c>
      <c r="H3" s="116" t="s">
        <v>267</v>
      </c>
      <c r="I3" s="106" t="s">
        <v>441</v>
      </c>
      <c r="J3" s="8" t="s">
        <v>34</v>
      </c>
      <c r="K3" s="8" t="s">
        <v>35</v>
      </c>
    </row>
    <row r="4" spans="1:11" ht="14.5" x14ac:dyDescent="0.35">
      <c r="A4" s="42" t="s">
        <v>222</v>
      </c>
      <c r="B4" s="8">
        <v>4150</v>
      </c>
      <c r="C4" s="8" t="s">
        <v>26</v>
      </c>
      <c r="D4" s="8" t="s">
        <v>27</v>
      </c>
      <c r="E4" s="8">
        <v>3</v>
      </c>
      <c r="G4" s="7">
        <v>3</v>
      </c>
      <c r="H4" s="116" t="s">
        <v>267</v>
      </c>
      <c r="I4" s="106" t="s">
        <v>441</v>
      </c>
      <c r="J4" s="8" t="s">
        <v>26</v>
      </c>
      <c r="K4" s="8" t="s">
        <v>27</v>
      </c>
    </row>
    <row r="5" spans="1:11" x14ac:dyDescent="0.25">
      <c r="A5" s="42"/>
      <c r="B5" s="5" t="s">
        <v>2</v>
      </c>
      <c r="C5" s="5" t="s">
        <v>3</v>
      </c>
      <c r="D5" s="5" t="s">
        <v>4</v>
      </c>
      <c r="E5" s="5" t="s">
        <v>8</v>
      </c>
      <c r="G5" s="5" t="s">
        <v>0</v>
      </c>
      <c r="H5" s="5"/>
      <c r="I5" s="5"/>
    </row>
    <row r="6" spans="1:11" ht="14.5" x14ac:dyDescent="0.35">
      <c r="A6" s="42" t="s">
        <v>226</v>
      </c>
      <c r="B6" s="10">
        <v>4409</v>
      </c>
      <c r="C6" s="10" t="s">
        <v>55</v>
      </c>
      <c r="D6" s="10" t="s">
        <v>56</v>
      </c>
      <c r="E6" s="10">
        <v>1</v>
      </c>
      <c r="G6" s="9">
        <v>1</v>
      </c>
      <c r="H6" s="141" t="s">
        <v>270</v>
      </c>
      <c r="I6" s="106" t="s">
        <v>441</v>
      </c>
      <c r="J6" s="10" t="s">
        <v>55</v>
      </c>
      <c r="K6" s="10" t="s">
        <v>56</v>
      </c>
    </row>
    <row r="7" spans="1:11" ht="14.5" x14ac:dyDescent="0.35">
      <c r="A7" s="42" t="s">
        <v>226</v>
      </c>
      <c r="B7" s="10">
        <v>6027</v>
      </c>
      <c r="C7" s="10" t="s">
        <v>54</v>
      </c>
      <c r="D7" s="10" t="s">
        <v>278</v>
      </c>
      <c r="E7" s="10">
        <v>2</v>
      </c>
      <c r="G7" s="9">
        <v>2</v>
      </c>
      <c r="H7" s="141" t="s">
        <v>270</v>
      </c>
      <c r="I7" s="106" t="s">
        <v>441</v>
      </c>
      <c r="J7" s="10" t="s">
        <v>54</v>
      </c>
      <c r="K7" s="10" t="s">
        <v>278</v>
      </c>
    </row>
    <row r="8" spans="1:11" ht="14.5" x14ac:dyDescent="0.35">
      <c r="A8" s="42" t="s">
        <v>226</v>
      </c>
      <c r="B8" s="10">
        <v>6334</v>
      </c>
      <c r="C8" s="10" t="s">
        <v>52</v>
      </c>
      <c r="D8" s="10" t="s">
        <v>286</v>
      </c>
      <c r="E8" s="10">
        <v>3</v>
      </c>
      <c r="G8" s="9">
        <v>3</v>
      </c>
      <c r="H8" s="141" t="s">
        <v>270</v>
      </c>
      <c r="I8" s="106" t="s">
        <v>441</v>
      </c>
      <c r="J8" s="10" t="s">
        <v>52</v>
      </c>
      <c r="K8" s="10" t="s">
        <v>286</v>
      </c>
    </row>
    <row r="9" spans="1:11" x14ac:dyDescent="0.25">
      <c r="A9" s="42"/>
      <c r="B9" s="5" t="s">
        <v>2</v>
      </c>
      <c r="C9" s="5" t="s">
        <v>3</v>
      </c>
      <c r="D9" s="5" t="s">
        <v>4</v>
      </c>
      <c r="E9" s="5" t="s">
        <v>8</v>
      </c>
      <c r="G9" s="59"/>
      <c r="H9" s="103"/>
      <c r="I9" s="59"/>
      <c r="J9" s="60"/>
      <c r="K9" s="60"/>
    </row>
    <row r="10" spans="1:11" ht="14.5" x14ac:dyDescent="0.35">
      <c r="A10" s="42" t="s">
        <v>223</v>
      </c>
      <c r="B10" s="5">
        <v>4115</v>
      </c>
      <c r="C10" s="5" t="s">
        <v>83</v>
      </c>
      <c r="D10" s="5" t="s">
        <v>84</v>
      </c>
      <c r="E10" s="5">
        <v>1</v>
      </c>
      <c r="G10" s="6">
        <v>1</v>
      </c>
      <c r="H10" s="20" t="s">
        <v>272</v>
      </c>
      <c r="I10" s="106" t="s">
        <v>441</v>
      </c>
      <c r="J10" s="5" t="s">
        <v>83</v>
      </c>
      <c r="K10" s="5" t="s">
        <v>84</v>
      </c>
    </row>
    <row r="11" spans="1:11" ht="14.5" x14ac:dyDescent="0.35">
      <c r="A11" s="42" t="s">
        <v>223</v>
      </c>
      <c r="B11" s="5">
        <v>3910</v>
      </c>
      <c r="C11" s="5" t="s">
        <v>197</v>
      </c>
      <c r="D11" s="5" t="s">
        <v>198</v>
      </c>
      <c r="E11" s="5">
        <v>2</v>
      </c>
      <c r="G11" s="6">
        <v>2</v>
      </c>
      <c r="H11" s="20" t="s">
        <v>272</v>
      </c>
      <c r="I11" s="106" t="s">
        <v>441</v>
      </c>
      <c r="J11" s="5" t="s">
        <v>197</v>
      </c>
      <c r="K11" s="5" t="s">
        <v>198</v>
      </c>
    </row>
    <row r="12" spans="1:11" ht="14.5" x14ac:dyDescent="0.35">
      <c r="A12" s="42" t="s">
        <v>223</v>
      </c>
      <c r="B12" s="5">
        <v>3608</v>
      </c>
      <c r="C12" s="5" t="s">
        <v>70</v>
      </c>
      <c r="D12" s="5" t="s">
        <v>71</v>
      </c>
      <c r="E12" s="5">
        <v>3</v>
      </c>
      <c r="G12" s="6">
        <v>3</v>
      </c>
      <c r="H12" s="20" t="s">
        <v>272</v>
      </c>
      <c r="I12" s="106" t="s">
        <v>441</v>
      </c>
      <c r="J12" s="5" t="s">
        <v>70</v>
      </c>
      <c r="K12" s="5" t="s">
        <v>71</v>
      </c>
    </row>
    <row r="13" spans="1:11" x14ac:dyDescent="0.25">
      <c r="A13" s="42"/>
      <c r="B13" s="5" t="s">
        <v>2</v>
      </c>
      <c r="C13" s="5" t="s">
        <v>3</v>
      </c>
      <c r="D13" s="5" t="s">
        <v>4</v>
      </c>
      <c r="E13" s="5" t="s">
        <v>8</v>
      </c>
      <c r="G13" s="5" t="s">
        <v>0</v>
      </c>
      <c r="H13" s="5"/>
      <c r="I13" s="5"/>
    </row>
    <row r="14" spans="1:11" ht="14.5" x14ac:dyDescent="0.35">
      <c r="A14" s="42" t="s">
        <v>224</v>
      </c>
      <c r="B14" s="12">
        <v>5596</v>
      </c>
      <c r="C14" s="12" t="s">
        <v>109</v>
      </c>
      <c r="D14" s="12" t="s">
        <v>110</v>
      </c>
      <c r="E14" s="12">
        <v>1</v>
      </c>
      <c r="G14" s="11">
        <v>1</v>
      </c>
      <c r="H14" s="120" t="s">
        <v>273</v>
      </c>
      <c r="I14" s="106" t="s">
        <v>441</v>
      </c>
      <c r="J14" s="12" t="s">
        <v>109</v>
      </c>
      <c r="K14" s="12" t="s">
        <v>110</v>
      </c>
    </row>
    <row r="15" spans="1:11" ht="14.5" x14ac:dyDescent="0.35">
      <c r="A15" s="42" t="s">
        <v>224</v>
      </c>
      <c r="B15" s="12">
        <v>4397</v>
      </c>
      <c r="C15" s="12" t="s">
        <v>117</v>
      </c>
      <c r="D15" s="12" t="s">
        <v>118</v>
      </c>
      <c r="E15" s="12">
        <v>2</v>
      </c>
      <c r="G15" s="11">
        <v>2</v>
      </c>
      <c r="H15" s="120" t="s">
        <v>273</v>
      </c>
      <c r="I15" s="106" t="s">
        <v>441</v>
      </c>
      <c r="J15" s="12" t="s">
        <v>117</v>
      </c>
      <c r="K15" s="12" t="s">
        <v>118</v>
      </c>
    </row>
    <row r="16" spans="1:11" ht="14.5" x14ac:dyDescent="0.35">
      <c r="A16" s="42" t="s">
        <v>224</v>
      </c>
      <c r="B16" s="12">
        <v>7137</v>
      </c>
      <c r="C16" s="12" t="s">
        <v>111</v>
      </c>
      <c r="D16" s="12" t="s">
        <v>112</v>
      </c>
      <c r="E16" s="12">
        <v>3</v>
      </c>
      <c r="G16" s="11">
        <v>3</v>
      </c>
      <c r="H16" s="120" t="s">
        <v>273</v>
      </c>
      <c r="I16" s="106" t="s">
        <v>441</v>
      </c>
      <c r="J16" s="12" t="s">
        <v>111</v>
      </c>
      <c r="K16" s="12" t="s">
        <v>112</v>
      </c>
    </row>
    <row r="17" spans="1:11" x14ac:dyDescent="0.25">
      <c r="A17" s="42"/>
      <c r="B17" s="5" t="s">
        <v>2</v>
      </c>
      <c r="C17" s="5" t="s">
        <v>3</v>
      </c>
      <c r="D17" s="5" t="s">
        <v>4</v>
      </c>
      <c r="E17" s="5" t="s">
        <v>8</v>
      </c>
      <c r="G17" s="5" t="s">
        <v>0</v>
      </c>
      <c r="H17" s="5"/>
      <c r="I17" s="5"/>
    </row>
    <row r="18" spans="1:11" ht="14.5" x14ac:dyDescent="0.35">
      <c r="A18" s="42" t="s">
        <v>225</v>
      </c>
      <c r="B18" s="14" t="s">
        <v>136</v>
      </c>
      <c r="C18" s="14" t="s">
        <v>137</v>
      </c>
      <c r="D18" s="14" t="s">
        <v>138</v>
      </c>
      <c r="E18" s="14">
        <v>1</v>
      </c>
      <c r="G18" s="13">
        <v>1</v>
      </c>
      <c r="H18" s="22" t="s">
        <v>274</v>
      </c>
      <c r="I18" s="106" t="s">
        <v>441</v>
      </c>
      <c r="J18" s="14" t="s">
        <v>137</v>
      </c>
      <c r="K18" s="14" t="s">
        <v>138</v>
      </c>
    </row>
    <row r="19" spans="1:11" ht="14.5" x14ac:dyDescent="0.35">
      <c r="A19" s="42" t="s">
        <v>225</v>
      </c>
      <c r="B19" s="14">
        <v>118</v>
      </c>
      <c r="C19" s="14" t="s">
        <v>153</v>
      </c>
      <c r="D19" s="14" t="s">
        <v>281</v>
      </c>
      <c r="E19" s="14">
        <v>2</v>
      </c>
      <c r="G19" s="13">
        <v>2</v>
      </c>
      <c r="H19" s="22" t="s">
        <v>274</v>
      </c>
      <c r="I19" s="106" t="s">
        <v>441</v>
      </c>
      <c r="J19" s="14" t="s">
        <v>153</v>
      </c>
      <c r="K19" s="14" t="s">
        <v>281</v>
      </c>
    </row>
    <row r="20" spans="1:11" ht="14.5" x14ac:dyDescent="0.35">
      <c r="A20" s="42" t="s">
        <v>225</v>
      </c>
      <c r="B20" s="14" t="s">
        <v>146</v>
      </c>
      <c r="C20" s="14" t="s">
        <v>147</v>
      </c>
      <c r="D20" s="14" t="s">
        <v>148</v>
      </c>
      <c r="E20" s="14">
        <v>3</v>
      </c>
      <c r="G20" s="13">
        <v>3</v>
      </c>
      <c r="H20" s="22" t="s">
        <v>274</v>
      </c>
      <c r="I20" s="106" t="s">
        <v>441</v>
      </c>
      <c r="J20" s="14" t="s">
        <v>147</v>
      </c>
      <c r="K20" s="14" t="s">
        <v>148</v>
      </c>
    </row>
    <row r="21" spans="1:11" x14ac:dyDescent="0.25">
      <c r="A21" s="42"/>
      <c r="B21" s="5" t="s">
        <v>2</v>
      </c>
      <c r="C21" s="5" t="s">
        <v>3</v>
      </c>
      <c r="D21" s="5" t="s">
        <v>4</v>
      </c>
      <c r="E21" s="5" t="s">
        <v>8</v>
      </c>
      <c r="G21" s="5" t="s">
        <v>0</v>
      </c>
      <c r="H21" s="5"/>
      <c r="I21" s="5"/>
    </row>
    <row r="22" spans="1:11" ht="14.5" x14ac:dyDescent="0.35">
      <c r="A22" s="42" t="s">
        <v>227</v>
      </c>
      <c r="B22" s="16" t="s">
        <v>183</v>
      </c>
      <c r="C22" s="16" t="s">
        <v>184</v>
      </c>
      <c r="D22" s="16" t="s">
        <v>440</v>
      </c>
      <c r="E22" s="16">
        <v>1</v>
      </c>
      <c r="G22" s="15">
        <v>1</v>
      </c>
      <c r="H22" s="142" t="s">
        <v>275</v>
      </c>
      <c r="I22" s="106" t="s">
        <v>441</v>
      </c>
      <c r="J22" s="16" t="s">
        <v>184</v>
      </c>
      <c r="K22" s="16" t="s">
        <v>440</v>
      </c>
    </row>
    <row r="23" spans="1:11" ht="14.5" x14ac:dyDescent="0.35">
      <c r="A23" s="42" t="s">
        <v>227</v>
      </c>
      <c r="B23" s="16">
        <v>6358</v>
      </c>
      <c r="C23" s="16" t="s">
        <v>190</v>
      </c>
      <c r="D23" s="16" t="s">
        <v>204</v>
      </c>
      <c r="E23" s="16">
        <v>2</v>
      </c>
      <c r="G23" s="15">
        <v>2</v>
      </c>
      <c r="H23" s="142" t="s">
        <v>275</v>
      </c>
      <c r="I23" s="106" t="s">
        <v>441</v>
      </c>
      <c r="J23" s="16" t="s">
        <v>190</v>
      </c>
      <c r="K23" s="16" t="s">
        <v>204</v>
      </c>
    </row>
    <row r="24" spans="1:11" ht="14.5" x14ac:dyDescent="0.35">
      <c r="A24" s="42" t="s">
        <v>227</v>
      </c>
      <c r="B24" s="16">
        <v>11978</v>
      </c>
      <c r="C24" s="16" t="s">
        <v>171</v>
      </c>
      <c r="D24" s="16" t="s">
        <v>185</v>
      </c>
      <c r="E24" s="16">
        <v>3</v>
      </c>
      <c r="G24" s="15">
        <v>3</v>
      </c>
      <c r="H24" s="142" t="s">
        <v>275</v>
      </c>
      <c r="I24" s="106" t="s">
        <v>441</v>
      </c>
      <c r="J24" s="16" t="s">
        <v>171</v>
      </c>
      <c r="K24" s="16" t="s">
        <v>185</v>
      </c>
    </row>
    <row r="25" spans="1:11" x14ac:dyDescent="0.25">
      <c r="G25" s="38"/>
      <c r="H25" s="145"/>
      <c r="I25" s="38"/>
    </row>
    <row r="26" spans="1:11" x14ac:dyDescent="0.25">
      <c r="G26" s="38"/>
      <c r="H26" s="145"/>
      <c r="I26" s="38"/>
    </row>
    <row r="27" spans="1:11" ht="14.5" x14ac:dyDescent="0.35">
      <c r="A27" s="25" t="s">
        <v>220</v>
      </c>
      <c r="B27" s="5" t="s">
        <v>2</v>
      </c>
      <c r="C27" s="5" t="s">
        <v>3</v>
      </c>
      <c r="D27" s="5" t="s">
        <v>4</v>
      </c>
      <c r="E27" s="5" t="s">
        <v>8</v>
      </c>
      <c r="F27"/>
      <c r="G27" s="62" t="s">
        <v>0</v>
      </c>
      <c r="H27" s="103" t="s">
        <v>327</v>
      </c>
      <c r="I27" s="59" t="s">
        <v>315</v>
      </c>
      <c r="J27" s="60" t="s">
        <v>3</v>
      </c>
      <c r="K27" s="5" t="s">
        <v>4</v>
      </c>
    </row>
    <row r="28" spans="1:11" ht="14.5" x14ac:dyDescent="0.35">
      <c r="A28" s="25">
        <v>1</v>
      </c>
      <c r="B28" s="8">
        <v>63344</v>
      </c>
      <c r="C28" s="8" t="s">
        <v>22</v>
      </c>
      <c r="D28" s="8" t="s">
        <v>23</v>
      </c>
      <c r="E28" s="8">
        <v>1</v>
      </c>
      <c r="F28"/>
      <c r="G28" s="18">
        <v>1</v>
      </c>
      <c r="H28" s="143" t="s">
        <v>450</v>
      </c>
      <c r="I28" s="106" t="s">
        <v>441</v>
      </c>
      <c r="J28" s="8" t="s">
        <v>22</v>
      </c>
      <c r="K28" s="8" t="s">
        <v>23</v>
      </c>
    </row>
    <row r="29" spans="1:11" ht="14.5" x14ac:dyDescent="0.35">
      <c r="A29" s="25">
        <v>1</v>
      </c>
      <c r="B29" s="8" t="s">
        <v>156</v>
      </c>
      <c r="C29" s="8" t="s">
        <v>157</v>
      </c>
      <c r="D29" s="8" t="s">
        <v>283</v>
      </c>
      <c r="E29" s="8">
        <v>2</v>
      </c>
      <c r="F29"/>
      <c r="G29" s="18">
        <v>2</v>
      </c>
      <c r="H29" s="143" t="s">
        <v>451</v>
      </c>
      <c r="I29" s="106" t="s">
        <v>441</v>
      </c>
      <c r="J29" s="8" t="s">
        <v>157</v>
      </c>
      <c r="K29" s="8" t="s">
        <v>283</v>
      </c>
    </row>
    <row r="30" spans="1:11" ht="14.5" x14ac:dyDescent="0.35">
      <c r="A30" s="25">
        <v>1</v>
      </c>
      <c r="B30" s="8">
        <v>6380</v>
      </c>
      <c r="C30" s="8" t="s">
        <v>53</v>
      </c>
      <c r="D30" s="8" t="s">
        <v>289</v>
      </c>
      <c r="E30" s="8">
        <v>3</v>
      </c>
      <c r="F30"/>
      <c r="G30" s="18">
        <v>3</v>
      </c>
      <c r="H30" s="143" t="s">
        <v>452</v>
      </c>
      <c r="I30" s="106" t="s">
        <v>441</v>
      </c>
      <c r="J30" s="8" t="s">
        <v>53</v>
      </c>
      <c r="K30" s="8" t="s">
        <v>289</v>
      </c>
    </row>
    <row r="31" spans="1:11" ht="14.5" x14ac:dyDescent="0.35">
      <c r="A31" s="25"/>
      <c r="B31" s="5" t="s">
        <v>2</v>
      </c>
      <c r="C31" s="5" t="s">
        <v>3</v>
      </c>
      <c r="D31" s="5" t="s">
        <v>4</v>
      </c>
      <c r="E31" s="5" t="s">
        <v>8</v>
      </c>
      <c r="F31"/>
      <c r="G31" s="62" t="s">
        <v>0</v>
      </c>
      <c r="H31" s="103" t="s">
        <v>327</v>
      </c>
      <c r="I31" s="59" t="s">
        <v>315</v>
      </c>
      <c r="J31" s="60" t="s">
        <v>3</v>
      </c>
      <c r="K31" s="5" t="s">
        <v>4</v>
      </c>
    </row>
    <row r="32" spans="1:11" ht="14.5" x14ac:dyDescent="0.35">
      <c r="A32" s="25">
        <v>2</v>
      </c>
      <c r="B32" s="10">
        <v>6694</v>
      </c>
      <c r="C32" s="10" t="s">
        <v>72</v>
      </c>
      <c r="D32" s="10" t="s">
        <v>294</v>
      </c>
      <c r="E32" s="10">
        <v>1</v>
      </c>
      <c r="F32"/>
      <c r="G32" s="19">
        <v>1</v>
      </c>
      <c r="H32" s="144" t="s">
        <v>375</v>
      </c>
      <c r="I32" s="75" t="s">
        <v>441</v>
      </c>
      <c r="J32" s="10" t="s">
        <v>72</v>
      </c>
      <c r="K32" s="10" t="s">
        <v>294</v>
      </c>
    </row>
    <row r="33" spans="1:11" ht="14.5" x14ac:dyDescent="0.35">
      <c r="A33" s="25">
        <v>2</v>
      </c>
      <c r="B33" s="10">
        <v>807</v>
      </c>
      <c r="C33" s="10" t="s">
        <v>99</v>
      </c>
      <c r="D33" s="10" t="s">
        <v>100</v>
      </c>
      <c r="E33" s="10">
        <v>2</v>
      </c>
      <c r="F33"/>
      <c r="G33" s="19">
        <v>2</v>
      </c>
      <c r="H33" s="144" t="s">
        <v>375</v>
      </c>
      <c r="I33" s="75" t="s">
        <v>441</v>
      </c>
      <c r="J33" s="10" t="s">
        <v>99</v>
      </c>
      <c r="K33" s="10" t="s">
        <v>100</v>
      </c>
    </row>
    <row r="34" spans="1:11" ht="14.5" x14ac:dyDescent="0.35">
      <c r="A34" s="25">
        <v>2</v>
      </c>
      <c r="B34" s="10">
        <v>7051</v>
      </c>
      <c r="C34" s="10" t="s">
        <v>210</v>
      </c>
      <c r="D34" s="10" t="s">
        <v>207</v>
      </c>
      <c r="E34" s="10">
        <v>3</v>
      </c>
      <c r="F34"/>
      <c r="G34" s="19">
        <v>3</v>
      </c>
      <c r="H34" s="144" t="s">
        <v>375</v>
      </c>
      <c r="I34" s="75" t="s">
        <v>441</v>
      </c>
      <c r="J34" s="10" t="s">
        <v>210</v>
      </c>
      <c r="K34" s="10" t="s">
        <v>207</v>
      </c>
    </row>
  </sheetData>
  <sortState ref="A81:E94">
    <sortCondition ref="E81:E94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3" workbookViewId="0">
      <selection activeCell="C20" sqref="C20:D20"/>
    </sheetView>
  </sheetViews>
  <sheetFormatPr defaultColWidth="8.7265625" defaultRowHeight="12.5" x14ac:dyDescent="0.25"/>
  <cols>
    <col min="1" max="1" width="62.54296875" style="46" customWidth="1"/>
    <col min="2" max="2" width="56.26953125" style="46" customWidth="1"/>
    <col min="3" max="3" width="14.54296875" style="49" customWidth="1"/>
    <col min="4" max="4" width="33.54296875" style="49" customWidth="1"/>
    <col min="5" max="16384" width="8.7265625" style="46"/>
  </cols>
  <sheetData>
    <row r="1" spans="1:4" ht="13" x14ac:dyDescent="0.3">
      <c r="A1" s="44" t="s">
        <v>228</v>
      </c>
      <c r="B1" s="44" t="s">
        <v>256</v>
      </c>
      <c r="C1" s="45" t="s">
        <v>3</v>
      </c>
      <c r="D1" s="45" t="s">
        <v>257</v>
      </c>
    </row>
    <row r="2" spans="1:4" s="52" customFormat="1" ht="24.65" customHeight="1" x14ac:dyDescent="0.35">
      <c r="A2" s="220" t="s">
        <v>229</v>
      </c>
      <c r="B2" s="220" t="s">
        <v>230</v>
      </c>
      <c r="C2" s="60" t="s">
        <v>15</v>
      </c>
      <c r="D2" s="60" t="s">
        <v>319</v>
      </c>
    </row>
    <row r="3" spans="1:4" s="52" customFormat="1" ht="24.65" customHeight="1" x14ac:dyDescent="0.35">
      <c r="A3" s="221"/>
      <c r="B3" s="221"/>
      <c r="C3" s="5" t="s">
        <v>70</v>
      </c>
      <c r="D3" s="5" t="s">
        <v>71</v>
      </c>
    </row>
    <row r="4" spans="1:4" s="52" customFormat="1" ht="24.65" customHeight="1" x14ac:dyDescent="0.35">
      <c r="A4" s="50" t="s">
        <v>290</v>
      </c>
      <c r="B4" s="50" t="s">
        <v>231</v>
      </c>
      <c r="C4" s="51" t="s">
        <v>259</v>
      </c>
      <c r="D4" s="51" t="s">
        <v>168</v>
      </c>
    </row>
    <row r="5" spans="1:4" s="52" customFormat="1" ht="24.65" customHeight="1" x14ac:dyDescent="0.35">
      <c r="A5" s="50" t="s">
        <v>291</v>
      </c>
      <c r="B5" s="50" t="s">
        <v>232</v>
      </c>
      <c r="C5" s="51" t="s">
        <v>260</v>
      </c>
      <c r="D5" s="51" t="s">
        <v>261</v>
      </c>
    </row>
    <row r="6" spans="1:4" s="52" customFormat="1" ht="24.65" customHeight="1" x14ac:dyDescent="0.35">
      <c r="A6" s="50" t="s">
        <v>292</v>
      </c>
      <c r="B6" s="50" t="s">
        <v>233</v>
      </c>
      <c r="C6" s="51" t="s">
        <v>262</v>
      </c>
      <c r="D6" s="51" t="s">
        <v>21</v>
      </c>
    </row>
    <row r="7" spans="1:4" s="52" customFormat="1" ht="24.65" customHeight="1" x14ac:dyDescent="0.35">
      <c r="A7" s="50" t="s">
        <v>293</v>
      </c>
      <c r="B7" s="50" t="s">
        <v>234</v>
      </c>
      <c r="C7" s="51" t="s">
        <v>263</v>
      </c>
      <c r="D7" s="51" t="s">
        <v>93</v>
      </c>
    </row>
    <row r="8" spans="1:4" s="52" customFormat="1" ht="24.65" customHeight="1" x14ac:dyDescent="0.35">
      <c r="A8" s="205" t="s">
        <v>236</v>
      </c>
      <c r="B8" s="205" t="s">
        <v>235</v>
      </c>
      <c r="C8" s="51"/>
      <c r="D8" s="51" t="s">
        <v>589</v>
      </c>
    </row>
    <row r="9" spans="1:4" s="52" customFormat="1" ht="24.65" customHeight="1" x14ac:dyDescent="0.35">
      <c r="A9" s="50" t="s">
        <v>237</v>
      </c>
      <c r="B9" s="50" t="s">
        <v>238</v>
      </c>
      <c r="C9" s="60" t="s">
        <v>202</v>
      </c>
      <c r="D9" s="60" t="s">
        <v>203</v>
      </c>
    </row>
    <row r="10" spans="1:4" s="52" customFormat="1" ht="24.65" customHeight="1" x14ac:dyDescent="0.35">
      <c r="A10" s="48" t="s">
        <v>239</v>
      </c>
      <c r="B10" s="50" t="s">
        <v>433</v>
      </c>
      <c r="C10" s="60" t="s">
        <v>130</v>
      </c>
      <c r="D10" s="60" t="s">
        <v>131</v>
      </c>
    </row>
    <row r="11" spans="1:4" s="52" customFormat="1" ht="24.65" customHeight="1" x14ac:dyDescent="0.35">
      <c r="A11" s="50" t="s">
        <v>266</v>
      </c>
      <c r="B11" s="50" t="s">
        <v>240</v>
      </c>
      <c r="C11" s="47" t="s">
        <v>264</v>
      </c>
      <c r="D11" s="47" t="s">
        <v>294</v>
      </c>
    </row>
    <row r="12" spans="1:4" s="52" customFormat="1" ht="24.65" customHeight="1" x14ac:dyDescent="0.35">
      <c r="A12" s="50" t="s">
        <v>241</v>
      </c>
      <c r="B12" s="50" t="s">
        <v>242</v>
      </c>
      <c r="C12" s="51" t="s">
        <v>411</v>
      </c>
      <c r="D12" s="51" t="s">
        <v>131</v>
      </c>
    </row>
    <row r="13" spans="1:4" s="52" customFormat="1" ht="24.65" customHeight="1" x14ac:dyDescent="0.35">
      <c r="A13" s="50" t="s">
        <v>245</v>
      </c>
      <c r="B13" s="50" t="s">
        <v>243</v>
      </c>
      <c r="C13" s="51" t="s">
        <v>137</v>
      </c>
      <c r="D13" s="51" t="s">
        <v>412</v>
      </c>
    </row>
    <row r="14" spans="1:4" s="52" customFormat="1" ht="24.65" customHeight="1" x14ac:dyDescent="0.35">
      <c r="A14" s="50" t="s">
        <v>246</v>
      </c>
      <c r="B14" s="50" t="s">
        <v>244</v>
      </c>
      <c r="C14" s="51" t="s">
        <v>354</v>
      </c>
      <c r="D14" s="51" t="s">
        <v>71</v>
      </c>
    </row>
    <row r="15" spans="1:4" s="52" customFormat="1" ht="24.65" customHeight="1" x14ac:dyDescent="0.35">
      <c r="A15" s="50" t="s">
        <v>247</v>
      </c>
      <c r="B15" s="50" t="s">
        <v>248</v>
      </c>
      <c r="C15" s="102" t="s">
        <v>356</v>
      </c>
      <c r="D15" s="102" t="s">
        <v>82</v>
      </c>
    </row>
    <row r="16" spans="1:4" s="52" customFormat="1" ht="24.65" customHeight="1" x14ac:dyDescent="0.35">
      <c r="A16" s="50" t="s">
        <v>249</v>
      </c>
      <c r="B16" s="50" t="s">
        <v>250</v>
      </c>
      <c r="C16" s="47" t="s">
        <v>264</v>
      </c>
      <c r="D16" s="47" t="s">
        <v>294</v>
      </c>
    </row>
    <row r="17" spans="1:4" s="52" customFormat="1" ht="24.65" customHeight="1" x14ac:dyDescent="0.35">
      <c r="A17" s="50" t="s">
        <v>255</v>
      </c>
      <c r="B17" s="50" t="s">
        <v>251</v>
      </c>
      <c r="C17" s="47" t="s">
        <v>265</v>
      </c>
      <c r="D17" s="47" t="s">
        <v>23</v>
      </c>
    </row>
    <row r="18" spans="1:4" s="52" customFormat="1" ht="24.65" customHeight="1" x14ac:dyDescent="0.35">
      <c r="A18" s="50" t="s">
        <v>252</v>
      </c>
      <c r="B18" s="50" t="s">
        <v>253</v>
      </c>
      <c r="C18" s="60" t="s">
        <v>206</v>
      </c>
      <c r="D18" s="60" t="s">
        <v>559</v>
      </c>
    </row>
    <row r="19" spans="1:4" s="52" customFormat="1" ht="24.65" customHeight="1" x14ac:dyDescent="0.35">
      <c r="A19" s="50" t="s">
        <v>258</v>
      </c>
      <c r="B19" s="50" t="s">
        <v>377</v>
      </c>
      <c r="C19" s="206" t="s">
        <v>354</v>
      </c>
      <c r="D19" s="206" t="s">
        <v>71</v>
      </c>
    </row>
    <row r="20" spans="1:4" s="52" customFormat="1" ht="24.65" customHeight="1" x14ac:dyDescent="0.35">
      <c r="A20" s="50" t="s">
        <v>417</v>
      </c>
      <c r="B20" s="50" t="s">
        <v>254</v>
      </c>
      <c r="C20" s="60" t="s">
        <v>206</v>
      </c>
      <c r="D20" s="60" t="s">
        <v>559</v>
      </c>
    </row>
    <row r="21" spans="1:4" ht="25" customHeight="1" x14ac:dyDescent="0.25">
      <c r="A21" s="50" t="s">
        <v>295</v>
      </c>
      <c r="B21" s="48" t="s">
        <v>296</v>
      </c>
      <c r="C21" s="60" t="s">
        <v>364</v>
      </c>
      <c r="D21" s="60" t="s">
        <v>98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opLeftCell="A98" workbookViewId="0">
      <selection activeCell="D119" sqref="D119"/>
    </sheetView>
  </sheetViews>
  <sheetFormatPr defaultColWidth="8.7265625" defaultRowHeight="12.5" x14ac:dyDescent="0.25"/>
  <cols>
    <col min="1" max="1" width="6" style="160" customWidth="1"/>
    <col min="2" max="2" width="8.7265625" style="168"/>
    <col min="3" max="3" width="22.54296875" style="188" customWidth="1"/>
    <col min="4" max="4" width="64.453125" style="188" customWidth="1"/>
    <col min="5" max="5" width="20.54296875" style="168" customWidth="1"/>
    <col min="6" max="6" width="30.81640625" style="168" customWidth="1"/>
    <col min="7" max="7" width="6.1796875" style="46" customWidth="1"/>
    <col min="8" max="16384" width="8.7265625" style="46"/>
  </cols>
  <sheetData>
    <row r="1" spans="1:6" x14ac:dyDescent="0.25">
      <c r="A1" s="146" t="s">
        <v>367</v>
      </c>
      <c r="B1" s="147" t="s">
        <v>0</v>
      </c>
      <c r="C1" s="147" t="s">
        <v>327</v>
      </c>
      <c r="D1" s="147" t="s">
        <v>315</v>
      </c>
      <c r="E1" s="147" t="s">
        <v>3</v>
      </c>
      <c r="F1" s="147" t="s">
        <v>4</v>
      </c>
    </row>
    <row r="2" spans="1:6" x14ac:dyDescent="0.25">
      <c r="A2" s="146">
        <v>1</v>
      </c>
      <c r="B2" s="148" t="s">
        <v>442</v>
      </c>
      <c r="C2" s="149" t="s">
        <v>267</v>
      </c>
      <c r="D2" s="149" t="s">
        <v>268</v>
      </c>
      <c r="E2" s="149" t="s">
        <v>15</v>
      </c>
      <c r="F2" s="149" t="s">
        <v>319</v>
      </c>
    </row>
    <row r="3" spans="1:6" x14ac:dyDescent="0.25">
      <c r="A3" s="146">
        <v>1</v>
      </c>
      <c r="B3" s="148" t="s">
        <v>445</v>
      </c>
      <c r="C3" s="149" t="s">
        <v>267</v>
      </c>
      <c r="D3" s="149" t="s">
        <v>268</v>
      </c>
      <c r="E3" s="149" t="s">
        <v>17</v>
      </c>
      <c r="F3" s="149" t="s">
        <v>18</v>
      </c>
    </row>
    <row r="4" spans="1:6" x14ac:dyDescent="0.25">
      <c r="A4" s="146">
        <v>1</v>
      </c>
      <c r="B4" s="148" t="s">
        <v>447</v>
      </c>
      <c r="C4" s="149" t="s">
        <v>267</v>
      </c>
      <c r="D4" s="149" t="s">
        <v>268</v>
      </c>
      <c r="E4" s="149" t="s">
        <v>20</v>
      </c>
      <c r="F4" s="149" t="s">
        <v>21</v>
      </c>
    </row>
    <row r="5" spans="1:6" x14ac:dyDescent="0.25">
      <c r="A5" s="146">
        <v>1</v>
      </c>
      <c r="B5" s="150" t="s">
        <v>443</v>
      </c>
      <c r="C5" s="151" t="s">
        <v>270</v>
      </c>
      <c r="D5" s="151" t="s">
        <v>268</v>
      </c>
      <c r="E5" s="151" t="s">
        <v>45</v>
      </c>
      <c r="F5" s="151" t="s">
        <v>46</v>
      </c>
    </row>
    <row r="6" spans="1:6" x14ac:dyDescent="0.25">
      <c r="A6" s="146">
        <v>1</v>
      </c>
      <c r="B6" s="150" t="s">
        <v>443</v>
      </c>
      <c r="C6" s="151" t="s">
        <v>270</v>
      </c>
      <c r="D6" s="151" t="s">
        <v>268</v>
      </c>
      <c r="E6" s="151" t="s">
        <v>48</v>
      </c>
      <c r="F6" s="151" t="s">
        <v>49</v>
      </c>
    </row>
    <row r="7" spans="1:6" x14ac:dyDescent="0.25">
      <c r="A7" s="146">
        <v>1</v>
      </c>
      <c r="B7" s="150" t="s">
        <v>443</v>
      </c>
      <c r="C7" s="151" t="s">
        <v>270</v>
      </c>
      <c r="D7" s="151" t="s">
        <v>268</v>
      </c>
      <c r="E7" s="151" t="s">
        <v>50</v>
      </c>
      <c r="F7" s="151" t="s">
        <v>51</v>
      </c>
    </row>
    <row r="8" spans="1:6" x14ac:dyDescent="0.25">
      <c r="A8" s="146">
        <v>1</v>
      </c>
      <c r="B8" s="152" t="s">
        <v>442</v>
      </c>
      <c r="C8" s="147" t="s">
        <v>272</v>
      </c>
      <c r="D8" s="147" t="s">
        <v>268</v>
      </c>
      <c r="E8" s="147" t="s">
        <v>70</v>
      </c>
      <c r="F8" s="147" t="s">
        <v>71</v>
      </c>
    </row>
    <row r="9" spans="1:6" x14ac:dyDescent="0.25">
      <c r="A9" s="146">
        <v>1</v>
      </c>
      <c r="B9" s="152" t="s">
        <v>446</v>
      </c>
      <c r="C9" s="147" t="s">
        <v>272</v>
      </c>
      <c r="D9" s="147" t="s">
        <v>268</v>
      </c>
      <c r="E9" s="147" t="s">
        <v>72</v>
      </c>
      <c r="F9" s="147" t="s">
        <v>294</v>
      </c>
    </row>
    <row r="10" spans="1:6" x14ac:dyDescent="0.25">
      <c r="A10" s="146">
        <v>1</v>
      </c>
      <c r="B10" s="152" t="s">
        <v>446</v>
      </c>
      <c r="C10" s="147" t="s">
        <v>272</v>
      </c>
      <c r="D10" s="147" t="s">
        <v>268</v>
      </c>
      <c r="E10" s="147" t="s">
        <v>73</v>
      </c>
      <c r="F10" s="147" t="s">
        <v>74</v>
      </c>
    </row>
    <row r="11" spans="1:6" x14ac:dyDescent="0.25">
      <c r="A11" s="146">
        <v>1</v>
      </c>
      <c r="B11" s="152" t="s">
        <v>446</v>
      </c>
      <c r="C11" s="147" t="s">
        <v>272</v>
      </c>
      <c r="D11" s="147" t="s">
        <v>268</v>
      </c>
      <c r="E11" s="147" t="s">
        <v>75</v>
      </c>
      <c r="F11" s="147" t="s">
        <v>279</v>
      </c>
    </row>
    <row r="12" spans="1:6" x14ac:dyDescent="0.25">
      <c r="A12" s="146">
        <v>1</v>
      </c>
      <c r="B12" s="153" t="s">
        <v>442</v>
      </c>
      <c r="C12" s="154" t="s">
        <v>273</v>
      </c>
      <c r="D12" s="154" t="s">
        <v>268</v>
      </c>
      <c r="E12" s="154" t="s">
        <v>97</v>
      </c>
      <c r="F12" s="154" t="s">
        <v>98</v>
      </c>
    </row>
    <row r="13" spans="1:6" x14ac:dyDescent="0.25">
      <c r="A13" s="146">
        <v>1</v>
      </c>
      <c r="B13" s="153" t="s">
        <v>446</v>
      </c>
      <c r="C13" s="154" t="s">
        <v>273</v>
      </c>
      <c r="D13" s="154" t="s">
        <v>268</v>
      </c>
      <c r="E13" s="154" t="s">
        <v>99</v>
      </c>
      <c r="F13" s="154" t="s">
        <v>100</v>
      </c>
    </row>
    <row r="14" spans="1:6" x14ac:dyDescent="0.25">
      <c r="A14" s="146">
        <v>1</v>
      </c>
      <c r="B14" s="153" t="s">
        <v>446</v>
      </c>
      <c r="C14" s="154" t="s">
        <v>273</v>
      </c>
      <c r="D14" s="154" t="s">
        <v>268</v>
      </c>
      <c r="E14" s="154" t="s">
        <v>101</v>
      </c>
      <c r="F14" s="154" t="s">
        <v>102</v>
      </c>
    </row>
    <row r="15" spans="1:6" x14ac:dyDescent="0.25">
      <c r="A15" s="146">
        <v>1</v>
      </c>
      <c r="B15" s="153" t="s">
        <v>446</v>
      </c>
      <c r="C15" s="154" t="s">
        <v>273</v>
      </c>
      <c r="D15" s="154" t="s">
        <v>268</v>
      </c>
      <c r="E15" s="154" t="s">
        <v>104</v>
      </c>
      <c r="F15" s="154" t="s">
        <v>105</v>
      </c>
    </row>
    <row r="16" spans="1:6" x14ac:dyDescent="0.25">
      <c r="A16" s="146">
        <v>1</v>
      </c>
      <c r="B16" s="155" t="s">
        <v>442</v>
      </c>
      <c r="C16" s="156" t="s">
        <v>274</v>
      </c>
      <c r="D16" s="156" t="s">
        <v>268</v>
      </c>
      <c r="E16" s="156" t="s">
        <v>130</v>
      </c>
      <c r="F16" s="156" t="s">
        <v>131</v>
      </c>
    </row>
    <row r="17" spans="1:6" x14ac:dyDescent="0.25">
      <c r="A17" s="146">
        <v>1</v>
      </c>
      <c r="B17" s="155" t="s">
        <v>445</v>
      </c>
      <c r="C17" s="156" t="s">
        <v>274</v>
      </c>
      <c r="D17" s="156" t="s">
        <v>268</v>
      </c>
      <c r="E17" s="156" t="s">
        <v>132</v>
      </c>
      <c r="F17" s="156" t="s">
        <v>133</v>
      </c>
    </row>
    <row r="18" spans="1:6" x14ac:dyDescent="0.25">
      <c r="A18" s="146">
        <v>1</v>
      </c>
      <c r="B18" s="155" t="s">
        <v>447</v>
      </c>
      <c r="C18" s="156" t="s">
        <v>274</v>
      </c>
      <c r="D18" s="156" t="s">
        <v>268</v>
      </c>
      <c r="E18" s="156" t="s">
        <v>134</v>
      </c>
      <c r="F18" s="156" t="s">
        <v>276</v>
      </c>
    </row>
    <row r="19" spans="1:6" x14ac:dyDescent="0.25">
      <c r="A19" s="146">
        <v>1</v>
      </c>
      <c r="B19" s="157" t="s">
        <v>442</v>
      </c>
      <c r="C19" s="158" t="s">
        <v>275</v>
      </c>
      <c r="D19" s="158" t="s">
        <v>268</v>
      </c>
      <c r="E19" s="158" t="s">
        <v>167</v>
      </c>
      <c r="F19" s="158" t="s">
        <v>168</v>
      </c>
    </row>
    <row r="20" spans="1:6" x14ac:dyDescent="0.25">
      <c r="A20" s="146">
        <v>1</v>
      </c>
      <c r="B20" s="157" t="s">
        <v>442</v>
      </c>
      <c r="C20" s="158" t="s">
        <v>275</v>
      </c>
      <c r="D20" s="158" t="s">
        <v>268</v>
      </c>
      <c r="E20" s="158" t="s">
        <v>169</v>
      </c>
      <c r="F20" s="158" t="s">
        <v>170</v>
      </c>
    </row>
    <row r="21" spans="1:6" x14ac:dyDescent="0.25">
      <c r="A21" s="146">
        <v>1</v>
      </c>
      <c r="B21" s="157" t="s">
        <v>447</v>
      </c>
      <c r="C21" s="158" t="s">
        <v>275</v>
      </c>
      <c r="D21" s="158" t="s">
        <v>268</v>
      </c>
      <c r="E21" s="158" t="s">
        <v>171</v>
      </c>
      <c r="F21" s="158" t="s">
        <v>172</v>
      </c>
    </row>
    <row r="22" spans="1:6" x14ac:dyDescent="0.25">
      <c r="A22" s="146">
        <v>2</v>
      </c>
      <c r="B22" s="148" t="s">
        <v>442</v>
      </c>
      <c r="C22" s="149" t="s">
        <v>267</v>
      </c>
      <c r="D22" s="149" t="s">
        <v>277</v>
      </c>
      <c r="E22" s="149" t="s">
        <v>20</v>
      </c>
      <c r="F22" s="149" t="s">
        <v>21</v>
      </c>
    </row>
    <row r="23" spans="1:6" x14ac:dyDescent="0.25">
      <c r="A23" s="146">
        <v>2</v>
      </c>
      <c r="B23" s="148" t="s">
        <v>445</v>
      </c>
      <c r="C23" s="149" t="s">
        <v>267</v>
      </c>
      <c r="D23" s="149" t="s">
        <v>277</v>
      </c>
      <c r="E23" s="149" t="s">
        <v>34</v>
      </c>
      <c r="F23" s="149" t="s">
        <v>35</v>
      </c>
    </row>
    <row r="24" spans="1:6" x14ac:dyDescent="0.25">
      <c r="A24" s="146">
        <v>2</v>
      </c>
      <c r="B24" s="148" t="s">
        <v>447</v>
      </c>
      <c r="C24" s="149" t="s">
        <v>267</v>
      </c>
      <c r="D24" s="149" t="s">
        <v>277</v>
      </c>
      <c r="E24" s="149" t="s">
        <v>26</v>
      </c>
      <c r="F24" s="149" t="s">
        <v>27</v>
      </c>
    </row>
    <row r="25" spans="1:6" x14ac:dyDescent="0.25">
      <c r="A25" s="146">
        <v>2</v>
      </c>
      <c r="B25" s="150" t="s">
        <v>442</v>
      </c>
      <c r="C25" s="151" t="s">
        <v>270</v>
      </c>
      <c r="D25" s="151" t="s">
        <v>277</v>
      </c>
      <c r="E25" s="151" t="s">
        <v>53</v>
      </c>
      <c r="F25" s="151" t="s">
        <v>289</v>
      </c>
    </row>
    <row r="26" spans="1:6" x14ac:dyDescent="0.25">
      <c r="A26" s="146">
        <v>2</v>
      </c>
      <c r="B26" s="150" t="s">
        <v>446</v>
      </c>
      <c r="C26" s="151" t="s">
        <v>270</v>
      </c>
      <c r="D26" s="151" t="s">
        <v>277</v>
      </c>
      <c r="E26" s="151" t="s">
        <v>45</v>
      </c>
      <c r="F26" s="151" t="s">
        <v>287</v>
      </c>
    </row>
    <row r="27" spans="1:6" x14ac:dyDescent="0.25">
      <c r="A27" s="146">
        <v>2</v>
      </c>
      <c r="B27" s="150" t="s">
        <v>446</v>
      </c>
      <c r="C27" s="151" t="s">
        <v>270</v>
      </c>
      <c r="D27" s="151" t="s">
        <v>277</v>
      </c>
      <c r="E27" s="151" t="s">
        <v>48</v>
      </c>
      <c r="F27" s="151" t="s">
        <v>49</v>
      </c>
    </row>
    <row r="28" spans="1:6" x14ac:dyDescent="0.25">
      <c r="A28" s="146">
        <v>2</v>
      </c>
      <c r="B28" s="152" t="s">
        <v>444</v>
      </c>
      <c r="C28" s="147" t="s">
        <v>272</v>
      </c>
      <c r="D28" s="47" t="s">
        <v>277</v>
      </c>
      <c r="E28" s="147" t="s">
        <v>72</v>
      </c>
      <c r="F28" s="147" t="s">
        <v>294</v>
      </c>
    </row>
    <row r="29" spans="1:6" x14ac:dyDescent="0.25">
      <c r="A29" s="146">
        <v>2</v>
      </c>
      <c r="B29" s="152" t="s">
        <v>444</v>
      </c>
      <c r="C29" s="147" t="s">
        <v>272</v>
      </c>
      <c r="D29" s="47" t="s">
        <v>277</v>
      </c>
      <c r="E29" s="147" t="s">
        <v>83</v>
      </c>
      <c r="F29" s="147" t="s">
        <v>84</v>
      </c>
    </row>
    <row r="30" spans="1:6" x14ac:dyDescent="0.25">
      <c r="A30" s="146">
        <v>2</v>
      </c>
      <c r="B30" s="152" t="s">
        <v>447</v>
      </c>
      <c r="C30" s="147" t="s">
        <v>272</v>
      </c>
      <c r="D30" s="47" t="s">
        <v>277</v>
      </c>
      <c r="E30" s="147" t="s">
        <v>70</v>
      </c>
      <c r="F30" s="147" t="s">
        <v>71</v>
      </c>
    </row>
    <row r="31" spans="1:6" x14ac:dyDescent="0.25">
      <c r="A31" s="146">
        <v>2</v>
      </c>
      <c r="B31" s="153" t="s">
        <v>442</v>
      </c>
      <c r="C31" s="154" t="s">
        <v>273</v>
      </c>
      <c r="D31" s="154" t="s">
        <v>277</v>
      </c>
      <c r="E31" s="154" t="s">
        <v>101</v>
      </c>
      <c r="F31" s="154" t="s">
        <v>102</v>
      </c>
    </row>
    <row r="32" spans="1:6" x14ac:dyDescent="0.25">
      <c r="A32" s="146">
        <v>2</v>
      </c>
      <c r="B32" s="153" t="s">
        <v>445</v>
      </c>
      <c r="C32" s="154" t="s">
        <v>273</v>
      </c>
      <c r="D32" s="154" t="s">
        <v>277</v>
      </c>
      <c r="E32" s="154" t="s">
        <v>117</v>
      </c>
      <c r="F32" s="154" t="s">
        <v>118</v>
      </c>
    </row>
    <row r="33" spans="1:6" x14ac:dyDescent="0.25">
      <c r="A33" s="146">
        <v>2</v>
      </c>
      <c r="B33" s="153" t="s">
        <v>447</v>
      </c>
      <c r="C33" s="154" t="s">
        <v>273</v>
      </c>
      <c r="D33" s="154" t="s">
        <v>277</v>
      </c>
      <c r="E33" s="154" t="s">
        <v>109</v>
      </c>
      <c r="F33" s="154" t="s">
        <v>110</v>
      </c>
    </row>
    <row r="34" spans="1:6" x14ac:dyDescent="0.25">
      <c r="A34" s="146">
        <v>2</v>
      </c>
      <c r="B34" s="155" t="s">
        <v>444</v>
      </c>
      <c r="C34" s="156" t="s">
        <v>274</v>
      </c>
      <c r="D34" s="156" t="s">
        <v>277</v>
      </c>
      <c r="E34" s="156" t="s">
        <v>137</v>
      </c>
      <c r="F34" s="156" t="s">
        <v>138</v>
      </c>
    </row>
    <row r="35" spans="1:6" x14ac:dyDescent="0.25">
      <c r="A35" s="146">
        <v>2</v>
      </c>
      <c r="B35" s="155" t="s">
        <v>444</v>
      </c>
      <c r="C35" s="156" t="s">
        <v>274</v>
      </c>
      <c r="D35" s="156" t="s">
        <v>277</v>
      </c>
      <c r="E35" s="156" t="s">
        <v>147</v>
      </c>
      <c r="F35" s="156" t="s">
        <v>148</v>
      </c>
    </row>
    <row r="36" spans="1:6" x14ac:dyDescent="0.25">
      <c r="A36" s="146">
        <v>2</v>
      </c>
      <c r="B36" s="155" t="s">
        <v>447</v>
      </c>
      <c r="C36" s="156" t="s">
        <v>274</v>
      </c>
      <c r="D36" s="156" t="s">
        <v>277</v>
      </c>
      <c r="E36" s="156" t="s">
        <v>153</v>
      </c>
      <c r="F36" s="156" t="s">
        <v>281</v>
      </c>
    </row>
    <row r="37" spans="1:6" x14ac:dyDescent="0.25">
      <c r="A37" s="146">
        <v>2</v>
      </c>
      <c r="B37" s="157" t="s">
        <v>444</v>
      </c>
      <c r="C37" s="158" t="s">
        <v>275</v>
      </c>
      <c r="D37" s="158" t="s">
        <v>277</v>
      </c>
      <c r="E37" s="158" t="s">
        <v>175</v>
      </c>
      <c r="F37" s="158" t="s">
        <v>176</v>
      </c>
    </row>
    <row r="38" spans="1:6" x14ac:dyDescent="0.25">
      <c r="A38" s="146">
        <v>2</v>
      </c>
      <c r="B38" s="157" t="s">
        <v>444</v>
      </c>
      <c r="C38" s="158" t="s">
        <v>275</v>
      </c>
      <c r="D38" s="158" t="s">
        <v>277</v>
      </c>
      <c r="E38" s="158" t="s">
        <v>188</v>
      </c>
      <c r="F38" s="158" t="s">
        <v>189</v>
      </c>
    </row>
    <row r="39" spans="1:6" x14ac:dyDescent="0.25">
      <c r="A39" s="146">
        <v>2</v>
      </c>
      <c r="B39" s="157" t="s">
        <v>447</v>
      </c>
      <c r="C39" s="158" t="s">
        <v>275</v>
      </c>
      <c r="D39" s="158" t="s">
        <v>277</v>
      </c>
      <c r="E39" s="158" t="s">
        <v>186</v>
      </c>
      <c r="F39" s="158" t="s">
        <v>187</v>
      </c>
    </row>
    <row r="40" spans="1:6" x14ac:dyDescent="0.25">
      <c r="A40" s="146">
        <v>3</v>
      </c>
      <c r="B40" s="148" t="s">
        <v>442</v>
      </c>
      <c r="C40" s="149" t="s">
        <v>267</v>
      </c>
      <c r="D40" s="149" t="s">
        <v>300</v>
      </c>
      <c r="E40" s="149" t="s">
        <v>15</v>
      </c>
      <c r="F40" s="149" t="s">
        <v>16</v>
      </c>
    </row>
    <row r="41" spans="1:6" x14ac:dyDescent="0.25">
      <c r="A41" s="146">
        <v>3</v>
      </c>
      <c r="B41" s="148" t="s">
        <v>445</v>
      </c>
      <c r="C41" s="149" t="s">
        <v>267</v>
      </c>
      <c r="D41" s="149" t="s">
        <v>300</v>
      </c>
      <c r="E41" s="149" t="s">
        <v>29</v>
      </c>
      <c r="F41" s="149" t="s">
        <v>280</v>
      </c>
    </row>
    <row r="42" spans="1:6" x14ac:dyDescent="0.25">
      <c r="A42" s="146">
        <v>3</v>
      </c>
      <c r="B42" s="148" t="s">
        <v>447</v>
      </c>
      <c r="C42" s="149" t="s">
        <v>267</v>
      </c>
      <c r="D42" s="149" t="s">
        <v>300</v>
      </c>
      <c r="E42" s="149" t="s">
        <v>20</v>
      </c>
      <c r="F42" s="149" t="s">
        <v>21</v>
      </c>
    </row>
    <row r="43" spans="1:6" x14ac:dyDescent="0.25">
      <c r="A43" s="146">
        <v>3</v>
      </c>
      <c r="B43" s="150" t="s">
        <v>442</v>
      </c>
      <c r="C43" s="151" t="s">
        <v>270</v>
      </c>
      <c r="D43" s="151" t="s">
        <v>300</v>
      </c>
      <c r="E43" s="151" t="s">
        <v>57</v>
      </c>
      <c r="F43" s="151" t="s">
        <v>58</v>
      </c>
    </row>
    <row r="44" spans="1:6" x14ac:dyDescent="0.25">
      <c r="A44" s="146">
        <v>3</v>
      </c>
      <c r="B44" s="150" t="s">
        <v>445</v>
      </c>
      <c r="C44" s="151" t="s">
        <v>270</v>
      </c>
      <c r="D44" s="151" t="s">
        <v>300</v>
      </c>
      <c r="E44" s="151" t="s">
        <v>53</v>
      </c>
      <c r="F44" s="151" t="s">
        <v>299</v>
      </c>
    </row>
    <row r="45" spans="1:6" x14ac:dyDescent="0.25">
      <c r="A45" s="146">
        <v>3</v>
      </c>
      <c r="B45" s="150" t="s">
        <v>447</v>
      </c>
      <c r="C45" s="151" t="s">
        <v>270</v>
      </c>
      <c r="D45" s="151" t="s">
        <v>300</v>
      </c>
      <c r="E45" s="151" t="s">
        <v>50</v>
      </c>
      <c r="F45" s="151" t="s">
        <v>51</v>
      </c>
    </row>
    <row r="46" spans="1:6" x14ac:dyDescent="0.25">
      <c r="A46" s="146">
        <v>3</v>
      </c>
      <c r="B46" s="159" t="s">
        <v>444</v>
      </c>
      <c r="C46" s="47" t="s">
        <v>272</v>
      </c>
      <c r="D46" s="47" t="s">
        <v>300</v>
      </c>
      <c r="E46" s="147" t="s">
        <v>72</v>
      </c>
      <c r="F46" s="147" t="s">
        <v>294</v>
      </c>
    </row>
    <row r="47" spans="1:6" x14ac:dyDescent="0.25">
      <c r="A47" s="146">
        <v>3</v>
      </c>
      <c r="B47" s="159" t="s">
        <v>444</v>
      </c>
      <c r="C47" s="47" t="s">
        <v>272</v>
      </c>
      <c r="D47" s="47" t="s">
        <v>300</v>
      </c>
      <c r="E47" s="147" t="s">
        <v>70</v>
      </c>
      <c r="F47" s="147" t="s">
        <v>71</v>
      </c>
    </row>
    <row r="48" spans="1:6" x14ac:dyDescent="0.25">
      <c r="A48" s="146">
        <v>3</v>
      </c>
      <c r="B48" s="159" t="s">
        <v>447</v>
      </c>
      <c r="C48" s="47" t="s">
        <v>272</v>
      </c>
      <c r="D48" s="47" t="s">
        <v>300</v>
      </c>
      <c r="E48" s="147" t="s">
        <v>73</v>
      </c>
      <c r="F48" s="147" t="s">
        <v>74</v>
      </c>
    </row>
    <row r="49" spans="1:6" x14ac:dyDescent="0.25">
      <c r="A49" s="146">
        <v>3</v>
      </c>
      <c r="B49" s="153" t="s">
        <v>442</v>
      </c>
      <c r="C49" s="154" t="s">
        <v>273</v>
      </c>
      <c r="D49" s="154" t="s">
        <v>300</v>
      </c>
      <c r="E49" s="154" t="s">
        <v>104</v>
      </c>
      <c r="F49" s="154" t="s">
        <v>105</v>
      </c>
    </row>
    <row r="50" spans="1:6" x14ac:dyDescent="0.25">
      <c r="A50" s="146">
        <v>3</v>
      </c>
      <c r="B50" s="153" t="s">
        <v>445</v>
      </c>
      <c r="C50" s="154" t="s">
        <v>273</v>
      </c>
      <c r="D50" s="154" t="s">
        <v>300</v>
      </c>
      <c r="E50" s="154" t="s">
        <v>97</v>
      </c>
      <c r="F50" s="154" t="s">
        <v>98</v>
      </c>
    </row>
    <row r="51" spans="1:6" x14ac:dyDescent="0.25">
      <c r="A51" s="146">
        <v>3</v>
      </c>
      <c r="B51" s="153" t="s">
        <v>447</v>
      </c>
      <c r="C51" s="154" t="s">
        <v>273</v>
      </c>
      <c r="D51" s="154" t="s">
        <v>300</v>
      </c>
      <c r="E51" s="154" t="s">
        <v>101</v>
      </c>
      <c r="F51" s="154" t="s">
        <v>102</v>
      </c>
    </row>
    <row r="52" spans="1:6" x14ac:dyDescent="0.25">
      <c r="A52" s="146">
        <v>3</v>
      </c>
      <c r="B52" s="155" t="s">
        <v>442</v>
      </c>
      <c r="C52" s="156" t="s">
        <v>274</v>
      </c>
      <c r="D52" s="156" t="s">
        <v>300</v>
      </c>
      <c r="E52" s="156" t="s">
        <v>147</v>
      </c>
      <c r="F52" s="156" t="s">
        <v>148</v>
      </c>
    </row>
    <row r="53" spans="1:6" x14ac:dyDescent="0.25">
      <c r="A53" s="146">
        <v>3</v>
      </c>
      <c r="B53" s="155" t="s">
        <v>445</v>
      </c>
      <c r="C53" s="156" t="s">
        <v>274</v>
      </c>
      <c r="D53" s="156" t="s">
        <v>300</v>
      </c>
      <c r="E53" s="156" t="s">
        <v>137</v>
      </c>
      <c r="F53" s="156" t="s">
        <v>138</v>
      </c>
    </row>
    <row r="54" spans="1:6" x14ac:dyDescent="0.25">
      <c r="A54" s="146">
        <v>3</v>
      </c>
      <c r="B54" s="155" t="s">
        <v>448</v>
      </c>
      <c r="C54" s="156" t="s">
        <v>274</v>
      </c>
      <c r="D54" s="156" t="s">
        <v>300</v>
      </c>
      <c r="E54" s="156" t="s">
        <v>134</v>
      </c>
      <c r="F54" s="156" t="s">
        <v>276</v>
      </c>
    </row>
    <row r="55" spans="1:6" x14ac:dyDescent="0.25">
      <c r="A55" s="146">
        <v>3</v>
      </c>
      <c r="B55" s="155" t="s">
        <v>448</v>
      </c>
      <c r="C55" s="156" t="s">
        <v>274</v>
      </c>
      <c r="D55" s="156" t="s">
        <v>300</v>
      </c>
      <c r="E55" s="156" t="s">
        <v>132</v>
      </c>
      <c r="F55" s="156" t="s">
        <v>133</v>
      </c>
    </row>
    <row r="56" spans="1:6" x14ac:dyDescent="0.25">
      <c r="A56" s="146">
        <v>3</v>
      </c>
      <c r="B56" s="157" t="s">
        <v>442</v>
      </c>
      <c r="C56" s="158" t="s">
        <v>275</v>
      </c>
      <c r="D56" s="158" t="s">
        <v>300</v>
      </c>
      <c r="E56" s="158" t="s">
        <v>181</v>
      </c>
      <c r="F56" s="158" t="s">
        <v>182</v>
      </c>
    </row>
    <row r="57" spans="1:6" x14ac:dyDescent="0.25">
      <c r="A57" s="146">
        <v>3</v>
      </c>
      <c r="B57" s="157" t="s">
        <v>445</v>
      </c>
      <c r="C57" s="158" t="s">
        <v>275</v>
      </c>
      <c r="D57" s="158" t="s">
        <v>300</v>
      </c>
      <c r="E57" s="158" t="s">
        <v>177</v>
      </c>
      <c r="F57" s="158" t="s">
        <v>178</v>
      </c>
    </row>
    <row r="58" spans="1:6" x14ac:dyDescent="0.25">
      <c r="A58" s="146">
        <v>3</v>
      </c>
      <c r="B58" s="157" t="s">
        <v>447</v>
      </c>
      <c r="C58" s="158" t="s">
        <v>275</v>
      </c>
      <c r="D58" s="158" t="s">
        <v>300</v>
      </c>
      <c r="E58" s="158" t="s">
        <v>188</v>
      </c>
      <c r="F58" s="158" t="s">
        <v>189</v>
      </c>
    </row>
    <row r="59" spans="1:6" x14ac:dyDescent="0.25">
      <c r="A59" s="146">
        <v>4</v>
      </c>
      <c r="B59" s="148" t="s">
        <v>442</v>
      </c>
      <c r="C59" s="149" t="s">
        <v>267</v>
      </c>
      <c r="D59" s="149" t="s">
        <v>326</v>
      </c>
      <c r="E59" s="149" t="s">
        <v>15</v>
      </c>
      <c r="F59" s="149" t="s">
        <v>319</v>
      </c>
    </row>
    <row r="60" spans="1:6" x14ac:dyDescent="0.25">
      <c r="A60" s="146">
        <v>4</v>
      </c>
      <c r="B60" s="148" t="s">
        <v>446</v>
      </c>
      <c r="C60" s="149" t="s">
        <v>267</v>
      </c>
      <c r="D60" s="149" t="s">
        <v>326</v>
      </c>
      <c r="E60" s="149" t="s">
        <v>20</v>
      </c>
      <c r="F60" s="149" t="s">
        <v>21</v>
      </c>
    </row>
    <row r="61" spans="1:6" x14ac:dyDescent="0.25">
      <c r="A61" s="146">
        <v>4</v>
      </c>
      <c r="B61" s="148" t="s">
        <v>446</v>
      </c>
      <c r="C61" s="149" t="s">
        <v>267</v>
      </c>
      <c r="D61" s="149" t="s">
        <v>326</v>
      </c>
      <c r="E61" s="149" t="s">
        <v>17</v>
      </c>
      <c r="F61" s="149" t="s">
        <v>18</v>
      </c>
    </row>
    <row r="62" spans="1:6" x14ac:dyDescent="0.25">
      <c r="A62" s="146">
        <v>4</v>
      </c>
      <c r="B62" s="150" t="s">
        <v>444</v>
      </c>
      <c r="C62" s="151" t="s">
        <v>270</v>
      </c>
      <c r="D62" s="151" t="s">
        <v>326</v>
      </c>
      <c r="E62" s="151" t="s">
        <v>50</v>
      </c>
      <c r="F62" s="151" t="s">
        <v>51</v>
      </c>
    </row>
    <row r="63" spans="1:6" x14ac:dyDescent="0.25">
      <c r="A63" s="146">
        <v>4</v>
      </c>
      <c r="B63" s="150" t="s">
        <v>444</v>
      </c>
      <c r="C63" s="151" t="s">
        <v>270</v>
      </c>
      <c r="D63" s="151" t="s">
        <v>326</v>
      </c>
      <c r="E63" s="151" t="s">
        <v>52</v>
      </c>
      <c r="F63" s="151" t="s">
        <v>286</v>
      </c>
    </row>
    <row r="64" spans="1:6" x14ac:dyDescent="0.25">
      <c r="A64" s="146">
        <v>4</v>
      </c>
      <c r="B64" s="150" t="s">
        <v>447</v>
      </c>
      <c r="C64" s="151" t="s">
        <v>270</v>
      </c>
      <c r="D64" s="151" t="s">
        <v>326</v>
      </c>
      <c r="E64" s="151" t="s">
        <v>48</v>
      </c>
      <c r="F64" s="151" t="s">
        <v>49</v>
      </c>
    </row>
    <row r="65" spans="1:6" x14ac:dyDescent="0.25">
      <c r="A65" s="146">
        <v>4</v>
      </c>
      <c r="B65" s="159" t="s">
        <v>442</v>
      </c>
      <c r="C65" s="47" t="s">
        <v>272</v>
      </c>
      <c r="D65" s="47" t="s">
        <v>326</v>
      </c>
      <c r="E65" s="147" t="s">
        <v>70</v>
      </c>
      <c r="F65" s="147" t="s">
        <v>71</v>
      </c>
    </row>
    <row r="66" spans="1:6" x14ac:dyDescent="0.25">
      <c r="A66" s="146">
        <v>4</v>
      </c>
      <c r="B66" s="159" t="s">
        <v>445</v>
      </c>
      <c r="C66" s="47" t="s">
        <v>272</v>
      </c>
      <c r="D66" s="47" t="s">
        <v>326</v>
      </c>
      <c r="E66" s="147" t="s">
        <v>72</v>
      </c>
      <c r="F66" s="147" t="s">
        <v>294</v>
      </c>
    </row>
    <row r="67" spans="1:6" x14ac:dyDescent="0.25">
      <c r="A67" s="146">
        <v>4</v>
      </c>
      <c r="B67" s="159" t="s">
        <v>447</v>
      </c>
      <c r="C67" s="47" t="s">
        <v>272</v>
      </c>
      <c r="D67" s="47" t="s">
        <v>326</v>
      </c>
      <c r="E67" s="147" t="s">
        <v>73</v>
      </c>
      <c r="F67" s="147" t="s">
        <v>74</v>
      </c>
    </row>
    <row r="68" spans="1:6" x14ac:dyDescent="0.25">
      <c r="A68" s="146">
        <v>4</v>
      </c>
      <c r="B68" s="153" t="s">
        <v>442</v>
      </c>
      <c r="C68" s="154" t="s">
        <v>273</v>
      </c>
      <c r="D68" s="154" t="s">
        <v>326</v>
      </c>
      <c r="E68" s="154" t="s">
        <v>97</v>
      </c>
      <c r="F68" s="154" t="s">
        <v>98</v>
      </c>
    </row>
    <row r="69" spans="1:6" x14ac:dyDescent="0.25">
      <c r="A69" s="146">
        <v>4</v>
      </c>
      <c r="B69" s="153" t="s">
        <v>445</v>
      </c>
      <c r="C69" s="154" t="s">
        <v>273</v>
      </c>
      <c r="D69" s="154" t="s">
        <v>326</v>
      </c>
      <c r="E69" s="154" t="s">
        <v>104</v>
      </c>
      <c r="F69" s="154" t="s">
        <v>105</v>
      </c>
    </row>
    <row r="70" spans="1:6" x14ac:dyDescent="0.25">
      <c r="A70" s="146">
        <v>4</v>
      </c>
      <c r="B70" s="153" t="s">
        <v>447</v>
      </c>
      <c r="C70" s="154" t="s">
        <v>273</v>
      </c>
      <c r="D70" s="154" t="s">
        <v>326</v>
      </c>
      <c r="E70" s="154" t="s">
        <v>101</v>
      </c>
      <c r="F70" s="154" t="s">
        <v>102</v>
      </c>
    </row>
    <row r="71" spans="1:6" x14ac:dyDescent="0.25">
      <c r="A71" s="146">
        <v>4</v>
      </c>
      <c r="B71" s="155" t="s">
        <v>442</v>
      </c>
      <c r="C71" s="156" t="s">
        <v>274</v>
      </c>
      <c r="D71" s="156" t="s">
        <v>326</v>
      </c>
      <c r="E71" s="156" t="s">
        <v>132</v>
      </c>
      <c r="F71" s="156" t="s">
        <v>133</v>
      </c>
    </row>
    <row r="72" spans="1:6" x14ac:dyDescent="0.25">
      <c r="A72" s="146">
        <v>4</v>
      </c>
      <c r="B72" s="155" t="s">
        <v>445</v>
      </c>
      <c r="C72" s="156" t="s">
        <v>274</v>
      </c>
      <c r="D72" s="156" t="s">
        <v>326</v>
      </c>
      <c r="E72" s="156" t="s">
        <v>134</v>
      </c>
      <c r="F72" s="156" t="s">
        <v>276</v>
      </c>
    </row>
    <row r="73" spans="1:6" x14ac:dyDescent="0.25">
      <c r="A73" s="146">
        <v>4</v>
      </c>
      <c r="B73" s="155" t="s">
        <v>447</v>
      </c>
      <c r="C73" s="156" t="s">
        <v>274</v>
      </c>
      <c r="D73" s="156" t="s">
        <v>326</v>
      </c>
      <c r="E73" s="156" t="s">
        <v>130</v>
      </c>
      <c r="F73" s="156" t="s">
        <v>131</v>
      </c>
    </row>
    <row r="74" spans="1:6" x14ac:dyDescent="0.25">
      <c r="A74" s="146">
        <v>4</v>
      </c>
      <c r="B74" s="157" t="s">
        <v>442</v>
      </c>
      <c r="C74" s="158" t="s">
        <v>275</v>
      </c>
      <c r="D74" s="158" t="s">
        <v>326</v>
      </c>
      <c r="E74" s="158" t="s">
        <v>167</v>
      </c>
      <c r="F74" s="158" t="s">
        <v>168</v>
      </c>
    </row>
    <row r="75" spans="1:6" x14ac:dyDescent="0.25">
      <c r="A75" s="146">
        <v>4</v>
      </c>
      <c r="B75" s="157" t="s">
        <v>446</v>
      </c>
      <c r="C75" s="158" t="s">
        <v>275</v>
      </c>
      <c r="D75" s="158" t="s">
        <v>326</v>
      </c>
      <c r="E75" s="158" t="s">
        <v>177</v>
      </c>
      <c r="F75" s="158" t="s">
        <v>178</v>
      </c>
    </row>
    <row r="76" spans="1:6" ht="16.5" customHeight="1" x14ac:dyDescent="0.25">
      <c r="A76" s="146">
        <v>4</v>
      </c>
      <c r="B76" s="157" t="s">
        <v>446</v>
      </c>
      <c r="C76" s="158" t="s">
        <v>275</v>
      </c>
      <c r="D76" s="158" t="s">
        <v>326</v>
      </c>
      <c r="E76" s="158" t="s">
        <v>181</v>
      </c>
      <c r="F76" s="158" t="s">
        <v>182</v>
      </c>
    </row>
    <row r="77" spans="1:6" x14ac:dyDescent="0.25">
      <c r="A77" s="146">
        <v>9</v>
      </c>
      <c r="B77" s="148" t="s">
        <v>444</v>
      </c>
      <c r="C77" s="149" t="s">
        <v>560</v>
      </c>
      <c r="D77" s="149" t="s">
        <v>335</v>
      </c>
      <c r="E77" s="149" t="s">
        <v>15</v>
      </c>
      <c r="F77" s="149" t="s">
        <v>319</v>
      </c>
    </row>
    <row r="78" spans="1:6" x14ac:dyDescent="0.25">
      <c r="A78" s="146">
        <v>9</v>
      </c>
      <c r="B78" s="159" t="s">
        <v>444</v>
      </c>
      <c r="C78" s="47" t="s">
        <v>560</v>
      </c>
      <c r="D78" s="47" t="s">
        <v>335</v>
      </c>
      <c r="E78" s="47" t="s">
        <v>70</v>
      </c>
      <c r="F78" s="47" t="s">
        <v>71</v>
      </c>
    </row>
    <row r="79" spans="1:6" x14ac:dyDescent="0.25">
      <c r="A79" s="146">
        <v>9</v>
      </c>
      <c r="B79" s="153" t="s">
        <v>448</v>
      </c>
      <c r="C79" s="154" t="s">
        <v>560</v>
      </c>
      <c r="D79" s="154" t="s">
        <v>335</v>
      </c>
      <c r="E79" s="154" t="s">
        <v>97</v>
      </c>
      <c r="F79" s="154" t="s">
        <v>98</v>
      </c>
    </row>
    <row r="80" spans="1:6" x14ac:dyDescent="0.25">
      <c r="A80" s="146">
        <v>9</v>
      </c>
      <c r="B80" s="153" t="s">
        <v>448</v>
      </c>
      <c r="C80" s="154" t="s">
        <v>560</v>
      </c>
      <c r="D80" s="154" t="s">
        <v>335</v>
      </c>
      <c r="E80" s="154" t="s">
        <v>104</v>
      </c>
      <c r="F80" s="154" t="s">
        <v>105</v>
      </c>
    </row>
    <row r="81" spans="1:7" x14ac:dyDescent="0.25">
      <c r="A81" s="160">
        <v>5</v>
      </c>
      <c r="B81" s="161" t="s">
        <v>442</v>
      </c>
      <c r="C81" s="149" t="s">
        <v>374</v>
      </c>
      <c r="D81" s="149" t="s">
        <v>268</v>
      </c>
      <c r="E81" s="149" t="s">
        <v>130</v>
      </c>
      <c r="F81" s="149" t="s">
        <v>131</v>
      </c>
    </row>
    <row r="82" spans="1:7" x14ac:dyDescent="0.25">
      <c r="A82" s="160">
        <v>5</v>
      </c>
      <c r="B82" s="161" t="s">
        <v>445</v>
      </c>
      <c r="C82" s="149" t="s">
        <v>374</v>
      </c>
      <c r="D82" s="149" t="s">
        <v>268</v>
      </c>
      <c r="E82" s="149" t="s">
        <v>50</v>
      </c>
      <c r="F82" s="149" t="s">
        <v>51</v>
      </c>
    </row>
    <row r="83" spans="1:7" x14ac:dyDescent="0.25">
      <c r="A83" s="160">
        <v>5</v>
      </c>
      <c r="B83" s="161" t="s">
        <v>447</v>
      </c>
      <c r="C83" s="149" t="s">
        <v>374</v>
      </c>
      <c r="D83" s="149" t="s">
        <v>268</v>
      </c>
      <c r="E83" s="149" t="s">
        <v>137</v>
      </c>
      <c r="F83" s="149" t="s">
        <v>138</v>
      </c>
    </row>
    <row r="84" spans="1:7" x14ac:dyDescent="0.25">
      <c r="A84" s="160">
        <v>5</v>
      </c>
      <c r="B84" s="162" t="s">
        <v>442</v>
      </c>
      <c r="C84" s="151" t="s">
        <v>375</v>
      </c>
      <c r="D84" s="151" t="s">
        <v>268</v>
      </c>
      <c r="E84" s="151" t="s">
        <v>72</v>
      </c>
      <c r="F84" s="151" t="s">
        <v>294</v>
      </c>
    </row>
    <row r="85" spans="1:7" x14ac:dyDescent="0.25">
      <c r="A85" s="160">
        <v>5</v>
      </c>
      <c r="B85" s="162" t="s">
        <v>445</v>
      </c>
      <c r="C85" s="151" t="s">
        <v>375</v>
      </c>
      <c r="D85" s="151" t="s">
        <v>268</v>
      </c>
      <c r="E85" s="151" t="s">
        <v>202</v>
      </c>
      <c r="F85" s="151" t="s">
        <v>203</v>
      </c>
    </row>
    <row r="86" spans="1:7" x14ac:dyDescent="0.25">
      <c r="A86" s="160">
        <v>5</v>
      </c>
      <c r="B86" s="162" t="s">
        <v>447</v>
      </c>
      <c r="C86" s="151" t="s">
        <v>375</v>
      </c>
      <c r="D86" s="151" t="s">
        <v>268</v>
      </c>
      <c r="E86" s="151" t="s">
        <v>99</v>
      </c>
      <c r="F86" s="151" t="s">
        <v>100</v>
      </c>
    </row>
    <row r="87" spans="1:7" x14ac:dyDescent="0.25">
      <c r="A87" s="160">
        <v>6</v>
      </c>
      <c r="B87" s="148" t="s">
        <v>442</v>
      </c>
      <c r="C87" s="163" t="s">
        <v>374</v>
      </c>
      <c r="D87" s="164" t="s">
        <v>277</v>
      </c>
      <c r="E87" s="149" t="s">
        <v>22</v>
      </c>
      <c r="F87" s="149" t="s">
        <v>23</v>
      </c>
    </row>
    <row r="88" spans="1:7" x14ac:dyDescent="0.25">
      <c r="A88" s="160">
        <v>6</v>
      </c>
      <c r="B88" s="148" t="s">
        <v>445</v>
      </c>
      <c r="C88" s="163" t="s">
        <v>374</v>
      </c>
      <c r="D88" s="164" t="s">
        <v>277</v>
      </c>
      <c r="E88" s="149" t="s">
        <v>137</v>
      </c>
      <c r="F88" s="149" t="s">
        <v>138</v>
      </c>
    </row>
    <row r="89" spans="1:7" x14ac:dyDescent="0.25">
      <c r="A89" s="160">
        <v>6</v>
      </c>
      <c r="B89" s="148" t="s">
        <v>447</v>
      </c>
      <c r="C89" s="163" t="s">
        <v>374</v>
      </c>
      <c r="D89" s="164" t="s">
        <v>277</v>
      </c>
      <c r="E89" s="149" t="s">
        <v>206</v>
      </c>
      <c r="F89" s="149" t="s">
        <v>207</v>
      </c>
    </row>
    <row r="90" spans="1:7" x14ac:dyDescent="0.25">
      <c r="A90" s="160">
        <v>6</v>
      </c>
      <c r="B90" s="150" t="s">
        <v>442</v>
      </c>
      <c r="C90" s="165" t="s">
        <v>375</v>
      </c>
      <c r="D90" s="166" t="s">
        <v>277</v>
      </c>
      <c r="E90" s="151" t="s">
        <v>72</v>
      </c>
      <c r="F90" s="151" t="s">
        <v>294</v>
      </c>
    </row>
    <row r="91" spans="1:7" x14ac:dyDescent="0.25">
      <c r="A91" s="160">
        <v>6</v>
      </c>
      <c r="B91" s="150" t="s">
        <v>445</v>
      </c>
      <c r="C91" s="165" t="s">
        <v>375</v>
      </c>
      <c r="D91" s="166" t="s">
        <v>277</v>
      </c>
      <c r="E91" s="151" t="s">
        <v>210</v>
      </c>
      <c r="F91" s="151" t="s">
        <v>207</v>
      </c>
    </row>
    <row r="92" spans="1:7" x14ac:dyDescent="0.25">
      <c r="A92" s="160">
        <v>6</v>
      </c>
      <c r="B92" s="150" t="s">
        <v>447</v>
      </c>
      <c r="C92" s="165" t="s">
        <v>375</v>
      </c>
      <c r="D92" s="166" t="s">
        <v>277</v>
      </c>
      <c r="E92" s="151" t="s">
        <v>202</v>
      </c>
      <c r="F92" s="151" t="s">
        <v>203</v>
      </c>
    </row>
    <row r="93" spans="1:7" x14ac:dyDescent="0.25">
      <c r="A93" s="160">
        <v>9</v>
      </c>
      <c r="B93" s="161" t="s">
        <v>442</v>
      </c>
      <c r="C93" s="149" t="s">
        <v>374</v>
      </c>
      <c r="D93" s="149" t="s">
        <v>409</v>
      </c>
      <c r="E93" s="149" t="s">
        <v>130</v>
      </c>
      <c r="F93" s="149" t="s">
        <v>131</v>
      </c>
      <c r="G93" s="168"/>
    </row>
    <row r="94" spans="1:7" x14ac:dyDescent="0.25">
      <c r="A94" s="160">
        <v>9</v>
      </c>
      <c r="B94" s="161" t="s">
        <v>445</v>
      </c>
      <c r="C94" s="149" t="s">
        <v>374</v>
      </c>
      <c r="D94" s="149" t="s">
        <v>409</v>
      </c>
      <c r="E94" s="149" t="s">
        <v>50</v>
      </c>
      <c r="F94" s="149" t="s">
        <v>51</v>
      </c>
      <c r="G94" s="168"/>
    </row>
    <row r="95" spans="1:7" x14ac:dyDescent="0.25">
      <c r="A95" s="160">
        <v>9</v>
      </c>
      <c r="B95" s="161" t="s">
        <v>447</v>
      </c>
      <c r="C95" s="149" t="s">
        <v>374</v>
      </c>
      <c r="D95" s="149" t="s">
        <v>409</v>
      </c>
      <c r="E95" s="169" t="s">
        <v>210</v>
      </c>
      <c r="F95" s="169" t="s">
        <v>207</v>
      </c>
      <c r="G95" s="168"/>
    </row>
    <row r="96" spans="1:7" x14ac:dyDescent="0.25">
      <c r="A96" s="160">
        <v>9</v>
      </c>
      <c r="B96" s="170" t="s">
        <v>442</v>
      </c>
      <c r="C96" s="47" t="s">
        <v>375</v>
      </c>
      <c r="D96" s="47" t="s">
        <v>409</v>
      </c>
      <c r="E96" s="171" t="s">
        <v>137</v>
      </c>
      <c r="F96" s="171" t="s">
        <v>138</v>
      </c>
      <c r="G96" s="168"/>
    </row>
    <row r="97" spans="1:7" x14ac:dyDescent="0.25">
      <c r="A97" s="160">
        <v>9</v>
      </c>
      <c r="B97" s="170" t="s">
        <v>445</v>
      </c>
      <c r="C97" s="47" t="s">
        <v>375</v>
      </c>
      <c r="D97" s="47" t="s">
        <v>409</v>
      </c>
      <c r="E97" s="171" t="s">
        <v>206</v>
      </c>
      <c r="F97" s="171" t="s">
        <v>207</v>
      </c>
      <c r="G97" s="168"/>
    </row>
    <row r="98" spans="1:7" x14ac:dyDescent="0.25">
      <c r="A98" s="160">
        <v>9</v>
      </c>
      <c r="B98" s="170" t="s">
        <v>447</v>
      </c>
      <c r="C98" s="47" t="s">
        <v>375</v>
      </c>
      <c r="D98" s="47" t="s">
        <v>409</v>
      </c>
      <c r="E98" s="171" t="s">
        <v>147</v>
      </c>
      <c r="F98" s="171" t="s">
        <v>148</v>
      </c>
      <c r="G98" s="168"/>
    </row>
    <row r="99" spans="1:7" x14ac:dyDescent="0.25">
      <c r="A99" s="160">
        <v>9</v>
      </c>
      <c r="B99" s="172" t="s">
        <v>442</v>
      </c>
      <c r="C99" s="154" t="s">
        <v>410</v>
      </c>
      <c r="D99" s="154" t="s">
        <v>409</v>
      </c>
      <c r="E99" s="173" t="s">
        <v>70</v>
      </c>
      <c r="F99" s="173" t="s">
        <v>71</v>
      </c>
      <c r="G99" s="168"/>
    </row>
    <row r="100" spans="1:7" x14ac:dyDescent="0.25">
      <c r="A100" s="160">
        <v>9</v>
      </c>
      <c r="B100" s="172" t="s">
        <v>445</v>
      </c>
      <c r="C100" s="154" t="s">
        <v>410</v>
      </c>
      <c r="D100" s="154" t="s">
        <v>409</v>
      </c>
      <c r="E100" s="173" t="s">
        <v>72</v>
      </c>
      <c r="F100" s="154" t="s">
        <v>294</v>
      </c>
      <c r="G100" s="168"/>
    </row>
    <row r="101" spans="1:7" x14ac:dyDescent="0.25">
      <c r="A101" s="160">
        <v>9</v>
      </c>
      <c r="B101" s="172" t="s">
        <v>447</v>
      </c>
      <c r="C101" s="154" t="s">
        <v>410</v>
      </c>
      <c r="D101" s="154" t="s">
        <v>409</v>
      </c>
      <c r="E101" s="173" t="s">
        <v>202</v>
      </c>
      <c r="F101" s="173" t="s">
        <v>203</v>
      </c>
      <c r="G101" s="168"/>
    </row>
    <row r="102" spans="1:7" x14ac:dyDescent="0.25">
      <c r="A102" s="146">
        <v>13</v>
      </c>
      <c r="B102" s="174"/>
      <c r="C102" s="175"/>
      <c r="D102" s="175" t="s">
        <v>365</v>
      </c>
      <c r="E102" s="176" t="s">
        <v>81</v>
      </c>
      <c r="F102" s="176" t="s">
        <v>82</v>
      </c>
    </row>
    <row r="103" spans="1:7" x14ac:dyDescent="0.25">
      <c r="A103" s="146">
        <v>13</v>
      </c>
      <c r="B103" s="174"/>
      <c r="C103" s="175"/>
      <c r="D103" s="177" t="s">
        <v>366</v>
      </c>
      <c r="E103" s="176" t="s">
        <v>70</v>
      </c>
      <c r="F103" s="176" t="s">
        <v>71</v>
      </c>
    </row>
    <row r="104" spans="1:7" x14ac:dyDescent="0.25">
      <c r="A104" s="92">
        <v>13</v>
      </c>
      <c r="B104" s="50"/>
      <c r="C104" s="177"/>
      <c r="D104" s="50" t="s">
        <v>290</v>
      </c>
      <c r="E104" s="51" t="s">
        <v>167</v>
      </c>
      <c r="F104" s="51" t="s">
        <v>168</v>
      </c>
    </row>
    <row r="105" spans="1:7" x14ac:dyDescent="0.25">
      <c r="A105" s="92">
        <v>13</v>
      </c>
      <c r="B105" s="50"/>
      <c r="C105" s="177"/>
      <c r="D105" s="50" t="s">
        <v>291</v>
      </c>
      <c r="E105" s="51" t="s">
        <v>147</v>
      </c>
      <c r="F105" s="51" t="s">
        <v>261</v>
      </c>
    </row>
    <row r="106" spans="1:7" x14ac:dyDescent="0.25">
      <c r="A106" s="92">
        <v>13</v>
      </c>
      <c r="B106" s="50"/>
      <c r="C106" s="177"/>
      <c r="D106" s="50" t="s">
        <v>292</v>
      </c>
      <c r="E106" s="51" t="s">
        <v>415</v>
      </c>
      <c r="F106" s="51" t="s">
        <v>21</v>
      </c>
    </row>
    <row r="107" spans="1:7" x14ac:dyDescent="0.25">
      <c r="A107" s="92">
        <v>13</v>
      </c>
      <c r="B107" s="50"/>
      <c r="C107" s="177"/>
      <c r="D107" s="50" t="s">
        <v>293</v>
      </c>
      <c r="E107" s="51" t="s">
        <v>92</v>
      </c>
      <c r="F107" s="51" t="s">
        <v>93</v>
      </c>
    </row>
    <row r="108" spans="1:7" x14ac:dyDescent="0.25">
      <c r="A108" s="146">
        <v>13</v>
      </c>
      <c r="B108" s="50"/>
      <c r="C108" s="105"/>
      <c r="D108" s="50" t="s">
        <v>249</v>
      </c>
      <c r="E108" s="47" t="s">
        <v>72</v>
      </c>
      <c r="F108" s="47" t="s">
        <v>294</v>
      </c>
    </row>
    <row r="109" spans="1:7" x14ac:dyDescent="0.25">
      <c r="A109" s="146">
        <v>13</v>
      </c>
      <c r="B109" s="50"/>
      <c r="C109" s="105"/>
      <c r="D109" s="51" t="s">
        <v>255</v>
      </c>
      <c r="E109" s="47" t="s">
        <v>22</v>
      </c>
      <c r="F109" s="47" t="s">
        <v>23</v>
      </c>
    </row>
    <row r="110" spans="1:7" x14ac:dyDescent="0.25">
      <c r="A110" s="160">
        <v>13</v>
      </c>
      <c r="B110" s="178"/>
      <c r="C110" s="175"/>
      <c r="D110" s="50" t="s">
        <v>413</v>
      </c>
      <c r="E110" s="47" t="s">
        <v>130</v>
      </c>
      <c r="F110" s="47" t="s">
        <v>131</v>
      </c>
    </row>
    <row r="111" spans="1:7" x14ac:dyDescent="0.25">
      <c r="A111" s="160">
        <v>13</v>
      </c>
      <c r="B111" s="178"/>
      <c r="C111" s="175"/>
      <c r="D111" s="50" t="s">
        <v>414</v>
      </c>
      <c r="E111" s="47" t="s">
        <v>137</v>
      </c>
      <c r="F111" s="47" t="s">
        <v>138</v>
      </c>
    </row>
    <row r="112" spans="1:7" x14ac:dyDescent="0.25">
      <c r="A112" s="160">
        <v>13</v>
      </c>
      <c r="B112" s="178"/>
      <c r="C112" s="175"/>
      <c r="D112" s="50" t="s">
        <v>418</v>
      </c>
      <c r="E112" s="47" t="s">
        <v>70</v>
      </c>
      <c r="F112" s="47" t="s">
        <v>71</v>
      </c>
    </row>
    <row r="113" spans="1:6" x14ac:dyDescent="0.25">
      <c r="A113" s="179">
        <v>13</v>
      </c>
      <c r="B113" s="178"/>
      <c r="C113" s="175"/>
      <c r="D113" s="48" t="s">
        <v>239</v>
      </c>
      <c r="E113" s="60" t="s">
        <v>130</v>
      </c>
      <c r="F113" s="60" t="s">
        <v>131</v>
      </c>
    </row>
    <row r="114" spans="1:6" x14ac:dyDescent="0.25">
      <c r="A114" s="179">
        <v>13</v>
      </c>
      <c r="B114" s="178"/>
      <c r="C114" s="175"/>
      <c r="D114" s="50" t="s">
        <v>237</v>
      </c>
      <c r="E114" s="60" t="s">
        <v>202</v>
      </c>
      <c r="F114" s="60" t="s">
        <v>203</v>
      </c>
    </row>
    <row r="115" spans="1:6" s="49" customFormat="1" x14ac:dyDescent="0.25">
      <c r="A115" s="180">
        <v>13</v>
      </c>
      <c r="B115" s="159"/>
      <c r="C115" s="47"/>
      <c r="D115" s="47" t="s">
        <v>295</v>
      </c>
      <c r="E115" s="47" t="s">
        <v>97</v>
      </c>
      <c r="F115" s="47" t="s">
        <v>98</v>
      </c>
    </row>
    <row r="116" spans="1:6" x14ac:dyDescent="0.25">
      <c r="A116" s="179">
        <v>13</v>
      </c>
      <c r="B116" s="178"/>
      <c r="C116" s="175"/>
      <c r="D116" s="50" t="s">
        <v>266</v>
      </c>
      <c r="E116" s="60" t="s">
        <v>72</v>
      </c>
      <c r="F116" s="60" t="s">
        <v>294</v>
      </c>
    </row>
    <row r="117" spans="1:6" x14ac:dyDescent="0.25">
      <c r="A117" s="179">
        <v>13</v>
      </c>
      <c r="B117" s="178"/>
      <c r="C117" s="175"/>
      <c r="D117" s="50" t="s">
        <v>416</v>
      </c>
      <c r="E117" s="60" t="s">
        <v>206</v>
      </c>
      <c r="F117" s="60" t="s">
        <v>559</v>
      </c>
    </row>
    <row r="118" spans="1:6" x14ac:dyDescent="0.25">
      <c r="A118" s="179">
        <v>13</v>
      </c>
      <c r="B118" s="178"/>
      <c r="C118" s="175"/>
      <c r="D118" s="50" t="s">
        <v>252</v>
      </c>
      <c r="E118" s="60" t="s">
        <v>206</v>
      </c>
      <c r="F118" s="60" t="s">
        <v>559</v>
      </c>
    </row>
    <row r="119" spans="1:6" x14ac:dyDescent="0.25">
      <c r="A119" s="146">
        <v>13</v>
      </c>
      <c r="B119" s="178"/>
      <c r="C119" s="175"/>
      <c r="D119" s="47" t="s">
        <v>376</v>
      </c>
      <c r="E119" s="47" t="s">
        <v>15</v>
      </c>
      <c r="F119" s="47" t="s">
        <v>319</v>
      </c>
    </row>
    <row r="120" spans="1:6" x14ac:dyDescent="0.25">
      <c r="A120" s="146">
        <v>13</v>
      </c>
      <c r="B120" s="178"/>
      <c r="C120" s="175"/>
      <c r="D120" s="47" t="s">
        <v>376</v>
      </c>
      <c r="E120" s="147" t="s">
        <v>70</v>
      </c>
      <c r="F120" s="147" t="s">
        <v>71</v>
      </c>
    </row>
    <row r="121" spans="1:6" ht="13" x14ac:dyDescent="0.25">
      <c r="A121" s="179">
        <v>14</v>
      </c>
      <c r="B121" s="178"/>
      <c r="C121" s="175"/>
      <c r="D121" s="205" t="s">
        <v>236</v>
      </c>
      <c r="E121" s="147"/>
      <c r="F121" s="147" t="s">
        <v>589</v>
      </c>
    </row>
    <row r="122" spans="1:6" x14ac:dyDescent="0.25">
      <c r="A122" s="160">
        <v>8</v>
      </c>
      <c r="B122" s="148" t="s">
        <v>442</v>
      </c>
      <c r="C122" s="149" t="s">
        <v>267</v>
      </c>
      <c r="D122" s="164" t="s">
        <v>441</v>
      </c>
      <c r="E122" s="149" t="s">
        <v>20</v>
      </c>
      <c r="F122" s="149" t="s">
        <v>21</v>
      </c>
    </row>
    <row r="123" spans="1:6" x14ac:dyDescent="0.25">
      <c r="A123" s="160">
        <v>8</v>
      </c>
      <c r="B123" s="148" t="s">
        <v>445</v>
      </c>
      <c r="C123" s="149" t="s">
        <v>267</v>
      </c>
      <c r="D123" s="164" t="s">
        <v>441</v>
      </c>
      <c r="E123" s="149" t="s">
        <v>34</v>
      </c>
      <c r="F123" s="149" t="s">
        <v>35</v>
      </c>
    </row>
    <row r="124" spans="1:6" x14ac:dyDescent="0.25">
      <c r="A124" s="160">
        <v>8</v>
      </c>
      <c r="B124" s="148" t="s">
        <v>447</v>
      </c>
      <c r="C124" s="149" t="s">
        <v>267</v>
      </c>
      <c r="D124" s="164" t="s">
        <v>441</v>
      </c>
      <c r="E124" s="149" t="s">
        <v>26</v>
      </c>
      <c r="F124" s="149" t="s">
        <v>27</v>
      </c>
    </row>
    <row r="125" spans="1:6" x14ac:dyDescent="0.25">
      <c r="A125" s="160">
        <v>8</v>
      </c>
      <c r="B125" s="150" t="s">
        <v>442</v>
      </c>
      <c r="C125" s="151" t="s">
        <v>270</v>
      </c>
      <c r="D125" s="166" t="s">
        <v>441</v>
      </c>
      <c r="E125" s="151" t="s">
        <v>55</v>
      </c>
      <c r="F125" s="151" t="s">
        <v>56</v>
      </c>
    </row>
    <row r="126" spans="1:6" x14ac:dyDescent="0.25">
      <c r="A126" s="160">
        <v>8</v>
      </c>
      <c r="B126" s="150" t="s">
        <v>445</v>
      </c>
      <c r="C126" s="151" t="s">
        <v>270</v>
      </c>
      <c r="D126" s="166" t="s">
        <v>441</v>
      </c>
      <c r="E126" s="151" t="s">
        <v>54</v>
      </c>
      <c r="F126" s="151" t="s">
        <v>278</v>
      </c>
    </row>
    <row r="127" spans="1:6" x14ac:dyDescent="0.25">
      <c r="A127" s="160">
        <v>8</v>
      </c>
      <c r="B127" s="150" t="s">
        <v>447</v>
      </c>
      <c r="C127" s="151" t="s">
        <v>270</v>
      </c>
      <c r="D127" s="166" t="s">
        <v>441</v>
      </c>
      <c r="E127" s="151" t="s">
        <v>52</v>
      </c>
      <c r="F127" s="151" t="s">
        <v>286</v>
      </c>
    </row>
    <row r="128" spans="1:6" x14ac:dyDescent="0.25">
      <c r="A128" s="160">
        <v>8</v>
      </c>
      <c r="B128" s="152" t="s">
        <v>442</v>
      </c>
      <c r="C128" s="147" t="s">
        <v>272</v>
      </c>
      <c r="D128" s="184" t="s">
        <v>441</v>
      </c>
      <c r="E128" s="147" t="s">
        <v>83</v>
      </c>
      <c r="F128" s="147" t="s">
        <v>84</v>
      </c>
    </row>
    <row r="129" spans="1:6" x14ac:dyDescent="0.25">
      <c r="A129" s="160">
        <v>8</v>
      </c>
      <c r="B129" s="152" t="s">
        <v>445</v>
      </c>
      <c r="C129" s="147" t="s">
        <v>272</v>
      </c>
      <c r="D129" s="184" t="s">
        <v>441</v>
      </c>
      <c r="E129" s="147" t="s">
        <v>197</v>
      </c>
      <c r="F129" s="147" t="s">
        <v>198</v>
      </c>
    </row>
    <row r="130" spans="1:6" x14ac:dyDescent="0.25">
      <c r="A130" s="160">
        <v>8</v>
      </c>
      <c r="B130" s="152" t="s">
        <v>447</v>
      </c>
      <c r="C130" s="147" t="s">
        <v>272</v>
      </c>
      <c r="D130" s="184" t="s">
        <v>441</v>
      </c>
      <c r="E130" s="147" t="s">
        <v>70</v>
      </c>
      <c r="F130" s="147" t="s">
        <v>71</v>
      </c>
    </row>
    <row r="131" spans="1:6" x14ac:dyDescent="0.25">
      <c r="A131" s="160">
        <v>8</v>
      </c>
      <c r="B131" s="153" t="s">
        <v>442</v>
      </c>
      <c r="C131" s="154" t="s">
        <v>273</v>
      </c>
      <c r="D131" s="185" t="s">
        <v>441</v>
      </c>
      <c r="E131" s="154" t="s">
        <v>109</v>
      </c>
      <c r="F131" s="154" t="s">
        <v>110</v>
      </c>
    </row>
    <row r="132" spans="1:6" x14ac:dyDescent="0.25">
      <c r="A132" s="160">
        <v>8</v>
      </c>
      <c r="B132" s="153" t="s">
        <v>445</v>
      </c>
      <c r="C132" s="154" t="s">
        <v>273</v>
      </c>
      <c r="D132" s="185" t="s">
        <v>441</v>
      </c>
      <c r="E132" s="154" t="s">
        <v>117</v>
      </c>
      <c r="F132" s="154" t="s">
        <v>118</v>
      </c>
    </row>
    <row r="133" spans="1:6" x14ac:dyDescent="0.25">
      <c r="A133" s="160">
        <v>8</v>
      </c>
      <c r="B133" s="153" t="s">
        <v>447</v>
      </c>
      <c r="C133" s="154" t="s">
        <v>273</v>
      </c>
      <c r="D133" s="185" t="s">
        <v>441</v>
      </c>
      <c r="E133" s="154" t="s">
        <v>111</v>
      </c>
      <c r="F133" s="154" t="s">
        <v>112</v>
      </c>
    </row>
    <row r="134" spans="1:6" x14ac:dyDescent="0.25">
      <c r="A134" s="160">
        <v>8</v>
      </c>
      <c r="B134" s="155" t="s">
        <v>442</v>
      </c>
      <c r="C134" s="156" t="s">
        <v>274</v>
      </c>
      <c r="D134" s="186" t="s">
        <v>441</v>
      </c>
      <c r="E134" s="156" t="s">
        <v>137</v>
      </c>
      <c r="F134" s="156" t="s">
        <v>138</v>
      </c>
    </row>
    <row r="135" spans="1:6" x14ac:dyDescent="0.25">
      <c r="A135" s="160">
        <v>8</v>
      </c>
      <c r="B135" s="155" t="s">
        <v>445</v>
      </c>
      <c r="C135" s="156" t="s">
        <v>274</v>
      </c>
      <c r="D135" s="186" t="s">
        <v>441</v>
      </c>
      <c r="E135" s="156" t="s">
        <v>153</v>
      </c>
      <c r="F135" s="156" t="s">
        <v>281</v>
      </c>
    </row>
    <row r="136" spans="1:6" x14ac:dyDescent="0.25">
      <c r="A136" s="160">
        <v>8</v>
      </c>
      <c r="B136" s="155" t="s">
        <v>447</v>
      </c>
      <c r="C136" s="156" t="s">
        <v>274</v>
      </c>
      <c r="D136" s="186" t="s">
        <v>441</v>
      </c>
      <c r="E136" s="156" t="s">
        <v>147</v>
      </c>
      <c r="F136" s="156" t="s">
        <v>148</v>
      </c>
    </row>
    <row r="137" spans="1:6" x14ac:dyDescent="0.25">
      <c r="A137" s="160">
        <v>8</v>
      </c>
      <c r="B137" s="157" t="s">
        <v>442</v>
      </c>
      <c r="C137" s="158" t="s">
        <v>275</v>
      </c>
      <c r="D137" s="187" t="s">
        <v>441</v>
      </c>
      <c r="E137" s="158" t="s">
        <v>184</v>
      </c>
      <c r="F137" s="158" t="s">
        <v>172</v>
      </c>
    </row>
    <row r="138" spans="1:6" x14ac:dyDescent="0.25">
      <c r="A138" s="160">
        <v>8</v>
      </c>
      <c r="B138" s="157" t="s">
        <v>445</v>
      </c>
      <c r="C138" s="158" t="s">
        <v>275</v>
      </c>
      <c r="D138" s="187" t="s">
        <v>441</v>
      </c>
      <c r="E138" s="158" t="s">
        <v>190</v>
      </c>
      <c r="F138" s="158" t="s">
        <v>204</v>
      </c>
    </row>
    <row r="139" spans="1:6" x14ac:dyDescent="0.25">
      <c r="A139" s="160">
        <v>8</v>
      </c>
      <c r="B139" s="157" t="s">
        <v>447</v>
      </c>
      <c r="C139" s="158" t="s">
        <v>275</v>
      </c>
      <c r="D139" s="187" t="s">
        <v>441</v>
      </c>
      <c r="E139" s="158" t="s">
        <v>171</v>
      </c>
      <c r="F139" s="158" t="s">
        <v>185</v>
      </c>
    </row>
    <row r="140" spans="1:6" x14ac:dyDescent="0.25">
      <c r="A140" s="160">
        <v>8</v>
      </c>
      <c r="B140" s="148" t="s">
        <v>442</v>
      </c>
      <c r="C140" s="163" t="s">
        <v>450</v>
      </c>
      <c r="D140" s="164" t="s">
        <v>441</v>
      </c>
      <c r="E140" s="149" t="s">
        <v>22</v>
      </c>
      <c r="F140" s="149" t="s">
        <v>23</v>
      </c>
    </row>
    <row r="141" spans="1:6" x14ac:dyDescent="0.25">
      <c r="A141" s="160">
        <v>8</v>
      </c>
      <c r="B141" s="148" t="s">
        <v>445</v>
      </c>
      <c r="C141" s="163" t="s">
        <v>450</v>
      </c>
      <c r="D141" s="164" t="s">
        <v>441</v>
      </c>
      <c r="E141" s="149" t="s">
        <v>157</v>
      </c>
      <c r="F141" s="149" t="s">
        <v>283</v>
      </c>
    </row>
    <row r="142" spans="1:6" x14ac:dyDescent="0.25">
      <c r="A142" s="160">
        <v>8</v>
      </c>
      <c r="B142" s="148" t="s">
        <v>447</v>
      </c>
      <c r="C142" s="163" t="s">
        <v>450</v>
      </c>
      <c r="D142" s="164" t="s">
        <v>441</v>
      </c>
      <c r="E142" s="149" t="s">
        <v>53</v>
      </c>
      <c r="F142" s="149" t="s">
        <v>289</v>
      </c>
    </row>
    <row r="143" spans="1:6" x14ac:dyDescent="0.25">
      <c r="A143" s="160">
        <v>8</v>
      </c>
      <c r="B143" s="150" t="s">
        <v>442</v>
      </c>
      <c r="C143" s="165" t="s">
        <v>375</v>
      </c>
      <c r="D143" s="166" t="s">
        <v>441</v>
      </c>
      <c r="E143" s="151" t="s">
        <v>72</v>
      </c>
      <c r="F143" s="151" t="s">
        <v>294</v>
      </c>
    </row>
    <row r="144" spans="1:6" x14ac:dyDescent="0.25">
      <c r="A144" s="160">
        <v>8</v>
      </c>
      <c r="B144" s="150" t="s">
        <v>445</v>
      </c>
      <c r="C144" s="165" t="s">
        <v>375</v>
      </c>
      <c r="D144" s="166" t="s">
        <v>441</v>
      </c>
      <c r="E144" s="151" t="s">
        <v>99</v>
      </c>
      <c r="F144" s="151" t="s">
        <v>100</v>
      </c>
    </row>
    <row r="145" spans="1:6" x14ac:dyDescent="0.25">
      <c r="A145" s="160">
        <v>8</v>
      </c>
      <c r="B145" s="150" t="s">
        <v>447</v>
      </c>
      <c r="C145" s="165" t="s">
        <v>375</v>
      </c>
      <c r="D145" s="166" t="s">
        <v>441</v>
      </c>
      <c r="E145" s="151" t="s">
        <v>210</v>
      </c>
      <c r="F145" s="151" t="s">
        <v>207</v>
      </c>
    </row>
    <row r="146" spans="1:6" s="203" customFormat="1" x14ac:dyDescent="0.25">
      <c r="A146" s="160">
        <v>7</v>
      </c>
      <c r="B146" s="148" t="s">
        <v>442</v>
      </c>
      <c r="C146" s="149" t="s">
        <v>374</v>
      </c>
      <c r="D146" s="149" t="s">
        <v>300</v>
      </c>
      <c r="E146" s="149" t="s">
        <v>206</v>
      </c>
      <c r="F146" s="149" t="s">
        <v>559</v>
      </c>
    </row>
    <row r="147" spans="1:6" s="203" customFormat="1" x14ac:dyDescent="0.25">
      <c r="A147" s="160">
        <v>7</v>
      </c>
      <c r="B147" s="148" t="s">
        <v>445</v>
      </c>
      <c r="C147" s="149" t="s">
        <v>374</v>
      </c>
      <c r="D147" s="149" t="s">
        <v>300</v>
      </c>
      <c r="E147" s="149" t="s">
        <v>137</v>
      </c>
      <c r="F147" s="149" t="s">
        <v>138</v>
      </c>
    </row>
    <row r="148" spans="1:6" s="203" customFormat="1" x14ac:dyDescent="0.25">
      <c r="A148" s="160">
        <v>7</v>
      </c>
      <c r="B148" s="148" t="s">
        <v>447</v>
      </c>
      <c r="C148" s="149" t="s">
        <v>374</v>
      </c>
      <c r="D148" s="149" t="s">
        <v>300</v>
      </c>
      <c r="E148" s="149" t="s">
        <v>130</v>
      </c>
      <c r="F148" s="149" t="s">
        <v>131</v>
      </c>
    </row>
    <row r="149" spans="1:6" s="203" customFormat="1" x14ac:dyDescent="0.25">
      <c r="A149" s="160">
        <v>7</v>
      </c>
      <c r="B149" s="150" t="s">
        <v>442</v>
      </c>
      <c r="C149" s="151" t="s">
        <v>375</v>
      </c>
      <c r="D149" s="151" t="s">
        <v>300</v>
      </c>
      <c r="E149" s="151" t="s">
        <v>202</v>
      </c>
      <c r="F149" s="151" t="s">
        <v>203</v>
      </c>
    </row>
    <row r="150" spans="1:6" s="203" customFormat="1" x14ac:dyDescent="0.25">
      <c r="A150" s="160">
        <v>7</v>
      </c>
      <c r="B150" s="150" t="s">
        <v>445</v>
      </c>
      <c r="C150" s="151" t="s">
        <v>375</v>
      </c>
      <c r="D150" s="151" t="s">
        <v>300</v>
      </c>
      <c r="E150" s="151" t="s">
        <v>72</v>
      </c>
      <c r="F150" s="151" t="s">
        <v>294</v>
      </c>
    </row>
    <row r="151" spans="1:6" s="203" customFormat="1" x14ac:dyDescent="0.25">
      <c r="A151" s="160">
        <v>7</v>
      </c>
      <c r="B151" s="150" t="s">
        <v>447</v>
      </c>
      <c r="C151" s="151" t="s">
        <v>375</v>
      </c>
      <c r="D151" s="151" t="s">
        <v>300</v>
      </c>
      <c r="E151" s="151" t="s">
        <v>200</v>
      </c>
      <c r="F151" s="151" t="s">
        <v>201</v>
      </c>
    </row>
    <row r="152" spans="1:6" s="203" customFormat="1" x14ac:dyDescent="0.25">
      <c r="A152" s="160">
        <v>9</v>
      </c>
      <c r="B152" s="148" t="s">
        <v>442</v>
      </c>
      <c r="C152" s="8" t="s">
        <v>374</v>
      </c>
      <c r="D152" s="8" t="s">
        <v>326</v>
      </c>
      <c r="E152" s="8" t="s">
        <v>130</v>
      </c>
      <c r="F152" s="8" t="s">
        <v>131</v>
      </c>
    </row>
    <row r="153" spans="1:6" s="203" customFormat="1" x14ac:dyDescent="0.25">
      <c r="A153" s="160">
        <v>9</v>
      </c>
      <c r="B153" s="148" t="s">
        <v>445</v>
      </c>
      <c r="C153" s="8" t="s">
        <v>374</v>
      </c>
      <c r="D153" s="8" t="s">
        <v>326</v>
      </c>
      <c r="E153" s="8" t="s">
        <v>206</v>
      </c>
      <c r="F153" s="8" t="s">
        <v>559</v>
      </c>
    </row>
    <row r="154" spans="1:6" s="203" customFormat="1" x14ac:dyDescent="0.25">
      <c r="A154" s="160">
        <v>9</v>
      </c>
      <c r="B154" s="148" t="s">
        <v>447</v>
      </c>
      <c r="C154" s="8" t="s">
        <v>374</v>
      </c>
      <c r="D154" s="8" t="s">
        <v>326</v>
      </c>
      <c r="E154" s="8" t="s">
        <v>137</v>
      </c>
      <c r="F154" s="8" t="s">
        <v>138</v>
      </c>
    </row>
    <row r="155" spans="1:6" x14ac:dyDescent="0.25">
      <c r="A155" s="160">
        <v>9</v>
      </c>
      <c r="B155" s="150" t="s">
        <v>442</v>
      </c>
      <c r="C155" s="10" t="s">
        <v>375</v>
      </c>
      <c r="D155" s="10" t="s">
        <v>326</v>
      </c>
      <c r="E155" s="10" t="s">
        <v>202</v>
      </c>
      <c r="F155" s="10" t="s">
        <v>203</v>
      </c>
    </row>
    <row r="156" spans="1:6" x14ac:dyDescent="0.25">
      <c r="A156" s="160">
        <v>9</v>
      </c>
      <c r="B156" s="150" t="s">
        <v>445</v>
      </c>
      <c r="C156" s="10" t="s">
        <v>375</v>
      </c>
      <c r="D156" s="10" t="s">
        <v>326</v>
      </c>
      <c r="E156" s="10" t="s">
        <v>72</v>
      </c>
      <c r="F156" s="10" t="s">
        <v>294</v>
      </c>
    </row>
    <row r="157" spans="1:6" x14ac:dyDescent="0.25">
      <c r="A157" s="160">
        <v>9</v>
      </c>
      <c r="B157" s="150" t="s">
        <v>447</v>
      </c>
      <c r="C157" s="10" t="s">
        <v>375</v>
      </c>
      <c r="D157" s="10" t="s">
        <v>326</v>
      </c>
      <c r="E157" s="10" t="s">
        <v>158</v>
      </c>
      <c r="F157" s="10" t="s">
        <v>284</v>
      </c>
    </row>
    <row r="158" spans="1:6" x14ac:dyDescent="0.25">
      <c r="A158" s="160">
        <v>10</v>
      </c>
      <c r="B158" s="159" t="s">
        <v>442</v>
      </c>
      <c r="C158" s="60" t="s">
        <v>438</v>
      </c>
      <c r="D158" s="60" t="s">
        <v>439</v>
      </c>
      <c r="E158" s="60" t="s">
        <v>206</v>
      </c>
      <c r="F158" s="60" t="s">
        <v>559</v>
      </c>
    </row>
    <row r="159" spans="1:6" x14ac:dyDescent="0.25">
      <c r="A159" s="160">
        <v>10</v>
      </c>
      <c r="B159" s="159" t="s">
        <v>445</v>
      </c>
      <c r="C159" s="60" t="s">
        <v>438</v>
      </c>
      <c r="D159" s="60" t="s">
        <v>439</v>
      </c>
      <c r="E159" s="60" t="s">
        <v>137</v>
      </c>
      <c r="F159" s="60" t="s">
        <v>138</v>
      </c>
    </row>
    <row r="160" spans="1:6" x14ac:dyDescent="0.25">
      <c r="A160" s="160">
        <v>10</v>
      </c>
      <c r="B160" s="159" t="s">
        <v>447</v>
      </c>
      <c r="C160" s="60" t="s">
        <v>438</v>
      </c>
      <c r="D160" s="60" t="s">
        <v>439</v>
      </c>
      <c r="E160" s="60" t="s">
        <v>130</v>
      </c>
      <c r="F160" s="60" t="s">
        <v>131</v>
      </c>
    </row>
    <row r="161" spans="1:6" x14ac:dyDescent="0.25">
      <c r="A161" s="160">
        <v>11</v>
      </c>
      <c r="B161" s="159" t="s">
        <v>442</v>
      </c>
      <c r="C161" s="60" t="s">
        <v>438</v>
      </c>
      <c r="D161" s="60" t="s">
        <v>561</v>
      </c>
      <c r="E161" s="60" t="s">
        <v>72</v>
      </c>
      <c r="F161" s="60" t="s">
        <v>294</v>
      </c>
    </row>
    <row r="162" spans="1:6" x14ac:dyDescent="0.25">
      <c r="A162" s="160">
        <v>11</v>
      </c>
      <c r="B162" s="159" t="s">
        <v>445</v>
      </c>
      <c r="C162" s="60" t="s">
        <v>438</v>
      </c>
      <c r="D162" s="60" t="s">
        <v>561</v>
      </c>
      <c r="E162" s="60" t="s">
        <v>130</v>
      </c>
      <c r="F162" s="60" t="s">
        <v>131</v>
      </c>
    </row>
    <row r="163" spans="1:6" x14ac:dyDescent="0.25">
      <c r="A163" s="160">
        <v>11</v>
      </c>
      <c r="B163" s="159" t="s">
        <v>447</v>
      </c>
      <c r="C163" s="60" t="s">
        <v>438</v>
      </c>
      <c r="D163" s="60" t="s">
        <v>561</v>
      </c>
      <c r="E163" s="60" t="s">
        <v>202</v>
      </c>
      <c r="F163" s="60" t="s">
        <v>203</v>
      </c>
    </row>
    <row r="164" spans="1:6" x14ac:dyDescent="0.25">
      <c r="A164" s="160">
        <v>12</v>
      </c>
      <c r="B164" s="159" t="s">
        <v>442</v>
      </c>
      <c r="C164" s="60" t="s">
        <v>434</v>
      </c>
      <c r="D164" s="60" t="s">
        <v>435</v>
      </c>
      <c r="E164" s="60" t="s">
        <v>206</v>
      </c>
      <c r="F164" s="60" t="s">
        <v>559</v>
      </c>
    </row>
    <row r="165" spans="1:6" x14ac:dyDescent="0.25">
      <c r="A165" s="160">
        <v>12</v>
      </c>
      <c r="B165" s="159" t="s">
        <v>445</v>
      </c>
      <c r="C165" s="60" t="s">
        <v>434</v>
      </c>
      <c r="D165" s="60" t="s">
        <v>435</v>
      </c>
      <c r="E165" s="60" t="s">
        <v>137</v>
      </c>
      <c r="F165" s="60" t="s">
        <v>138</v>
      </c>
    </row>
    <row r="166" spans="1:6" x14ac:dyDescent="0.25">
      <c r="A166" s="160">
        <v>12</v>
      </c>
      <c r="B166" s="159" t="s">
        <v>447</v>
      </c>
      <c r="C166" s="60" t="s">
        <v>434</v>
      </c>
      <c r="D166" s="60" t="s">
        <v>435</v>
      </c>
      <c r="E166" s="60" t="s">
        <v>147</v>
      </c>
      <c r="F166" s="60" t="s">
        <v>148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topLeftCell="A103" workbookViewId="0">
      <selection activeCell="C146" sqref="C146:C156"/>
    </sheetView>
  </sheetViews>
  <sheetFormatPr defaultColWidth="8.7265625" defaultRowHeight="12.5" x14ac:dyDescent="0.25"/>
  <cols>
    <col min="1" max="1" width="6" style="160" customWidth="1"/>
    <col min="2" max="2" width="20.54296875" style="188" customWidth="1"/>
    <col min="3" max="3" width="64.453125" style="188" customWidth="1"/>
    <col min="4" max="4" width="30.81640625" style="198" customWidth="1"/>
    <col min="5" max="5" width="6.1796875" style="46" customWidth="1"/>
    <col min="6" max="16384" width="8.7265625" style="46"/>
  </cols>
  <sheetData>
    <row r="1" spans="1:4" x14ac:dyDescent="0.25">
      <c r="A1" s="146" t="s">
        <v>367</v>
      </c>
      <c r="B1" s="147" t="s">
        <v>3</v>
      </c>
      <c r="C1" s="147" t="s">
        <v>585</v>
      </c>
      <c r="D1" s="216" t="s">
        <v>4</v>
      </c>
    </row>
    <row r="2" spans="1:4" x14ac:dyDescent="0.25">
      <c r="A2" s="207">
        <v>1</v>
      </c>
      <c r="B2" s="224" t="s">
        <v>15</v>
      </c>
      <c r="C2" s="154" t="s">
        <v>453</v>
      </c>
      <c r="D2" s="225" t="s">
        <v>319</v>
      </c>
    </row>
    <row r="3" spans="1:4" x14ac:dyDescent="0.25">
      <c r="A3" s="207">
        <v>3</v>
      </c>
      <c r="B3" s="224"/>
      <c r="C3" s="154" t="s">
        <v>480</v>
      </c>
      <c r="D3" s="225"/>
    </row>
    <row r="4" spans="1:4" x14ac:dyDescent="0.25">
      <c r="A4" s="207">
        <v>4</v>
      </c>
      <c r="B4" s="224"/>
      <c r="C4" s="154" t="s">
        <v>497</v>
      </c>
      <c r="D4" s="225"/>
    </row>
    <row r="5" spans="1:4" x14ac:dyDescent="0.25">
      <c r="A5" s="207">
        <v>9</v>
      </c>
      <c r="B5" s="224"/>
      <c r="C5" s="154" t="s">
        <v>562</v>
      </c>
      <c r="D5" s="225"/>
    </row>
    <row r="6" spans="1:4" x14ac:dyDescent="0.25">
      <c r="A6" s="207">
        <v>13</v>
      </c>
      <c r="B6" s="224"/>
      <c r="C6" s="154" t="s">
        <v>376</v>
      </c>
      <c r="D6" s="225"/>
    </row>
    <row r="7" spans="1:4" x14ac:dyDescent="0.25">
      <c r="A7" s="208">
        <v>1</v>
      </c>
      <c r="B7" s="222" t="s">
        <v>73</v>
      </c>
      <c r="C7" s="149" t="s">
        <v>458</v>
      </c>
      <c r="D7" s="223" t="s">
        <v>74</v>
      </c>
    </row>
    <row r="8" spans="1:4" x14ac:dyDescent="0.25">
      <c r="A8" s="208">
        <v>3</v>
      </c>
      <c r="B8" s="222"/>
      <c r="C8" s="149" t="s">
        <v>487</v>
      </c>
      <c r="D8" s="223"/>
    </row>
    <row r="9" spans="1:4" x14ac:dyDescent="0.25">
      <c r="A9" s="208">
        <v>4</v>
      </c>
      <c r="B9" s="222"/>
      <c r="C9" s="149" t="s">
        <v>503</v>
      </c>
      <c r="D9" s="223"/>
    </row>
    <row r="10" spans="1:4" x14ac:dyDescent="0.25">
      <c r="A10" s="207">
        <v>1</v>
      </c>
      <c r="B10" s="154" t="s">
        <v>75</v>
      </c>
      <c r="C10" s="154" t="s">
        <v>458</v>
      </c>
      <c r="D10" s="217" t="s">
        <v>279</v>
      </c>
    </row>
    <row r="11" spans="1:4" x14ac:dyDescent="0.25">
      <c r="A11" s="208">
        <v>2</v>
      </c>
      <c r="B11" s="222" t="s">
        <v>34</v>
      </c>
      <c r="C11" s="149" t="s">
        <v>467</v>
      </c>
      <c r="D11" s="223" t="s">
        <v>35</v>
      </c>
    </row>
    <row r="12" spans="1:4" x14ac:dyDescent="0.25">
      <c r="A12" s="208">
        <v>8</v>
      </c>
      <c r="B12" s="222"/>
      <c r="C12" s="164" t="s">
        <v>535</v>
      </c>
      <c r="D12" s="223"/>
    </row>
    <row r="13" spans="1:4" x14ac:dyDescent="0.25">
      <c r="A13" s="207">
        <v>3</v>
      </c>
      <c r="B13" s="224" t="s">
        <v>181</v>
      </c>
      <c r="C13" s="154" t="s">
        <v>494</v>
      </c>
      <c r="D13" s="225" t="s">
        <v>182</v>
      </c>
    </row>
    <row r="14" spans="1:4" x14ac:dyDescent="0.25">
      <c r="A14" s="207">
        <v>4</v>
      </c>
      <c r="B14" s="224"/>
      <c r="C14" s="154" t="s">
        <v>511</v>
      </c>
      <c r="D14" s="225"/>
    </row>
    <row r="15" spans="1:4" x14ac:dyDescent="0.25">
      <c r="A15" s="208">
        <v>8</v>
      </c>
      <c r="B15" s="149" t="s">
        <v>197</v>
      </c>
      <c r="C15" s="164" t="s">
        <v>541</v>
      </c>
      <c r="D15" s="195" t="s">
        <v>198</v>
      </c>
    </row>
    <row r="16" spans="1:4" x14ac:dyDescent="0.25">
      <c r="A16" s="207">
        <v>1</v>
      </c>
      <c r="B16" s="224" t="s">
        <v>130</v>
      </c>
      <c r="C16" s="154" t="s">
        <v>461</v>
      </c>
      <c r="D16" s="225" t="s">
        <v>131</v>
      </c>
    </row>
    <row r="17" spans="1:11" x14ac:dyDescent="0.25">
      <c r="A17" s="207">
        <v>4</v>
      </c>
      <c r="B17" s="224"/>
      <c r="C17" s="154" t="s">
        <v>509</v>
      </c>
      <c r="D17" s="225"/>
    </row>
    <row r="18" spans="1:11" x14ac:dyDescent="0.25">
      <c r="A18" s="207">
        <v>5</v>
      </c>
      <c r="B18" s="224"/>
      <c r="C18" s="154" t="s">
        <v>512</v>
      </c>
      <c r="D18" s="225"/>
    </row>
    <row r="19" spans="1:11" x14ac:dyDescent="0.25">
      <c r="A19" s="207">
        <v>7</v>
      </c>
      <c r="B19" s="224"/>
      <c r="C19" s="154" t="s">
        <v>566</v>
      </c>
      <c r="D19" s="225"/>
      <c r="E19" s="203"/>
      <c r="F19" s="203"/>
      <c r="G19" s="203"/>
      <c r="H19" s="203"/>
      <c r="I19" s="203"/>
      <c r="J19" s="203"/>
      <c r="K19" s="203"/>
    </row>
    <row r="20" spans="1:11" x14ac:dyDescent="0.25">
      <c r="A20" s="207">
        <v>9</v>
      </c>
      <c r="B20" s="224"/>
      <c r="C20" s="154" t="s">
        <v>524</v>
      </c>
      <c r="D20" s="225"/>
      <c r="E20" s="168"/>
    </row>
    <row r="21" spans="1:11" x14ac:dyDescent="0.25">
      <c r="A21" s="207">
        <v>9</v>
      </c>
      <c r="B21" s="224"/>
      <c r="C21" s="12" t="s">
        <v>570</v>
      </c>
      <c r="D21" s="225"/>
      <c r="E21" s="203"/>
      <c r="F21" s="203"/>
      <c r="G21" s="203"/>
      <c r="H21" s="203"/>
      <c r="I21" s="203"/>
      <c r="J21" s="203"/>
      <c r="K21" s="203"/>
    </row>
    <row r="22" spans="1:11" x14ac:dyDescent="0.25">
      <c r="A22" s="207">
        <v>10</v>
      </c>
      <c r="B22" s="224"/>
      <c r="C22" s="12" t="s">
        <v>578</v>
      </c>
      <c r="D22" s="225"/>
    </row>
    <row r="23" spans="1:11" x14ac:dyDescent="0.25">
      <c r="A23" s="207">
        <v>11</v>
      </c>
      <c r="B23" s="224"/>
      <c r="C23" s="12" t="s">
        <v>580</v>
      </c>
      <c r="D23" s="225"/>
    </row>
    <row r="24" spans="1:11" x14ac:dyDescent="0.25">
      <c r="A24" s="207">
        <v>13</v>
      </c>
      <c r="B24" s="224"/>
      <c r="C24" s="209" t="s">
        <v>413</v>
      </c>
      <c r="D24" s="225"/>
    </row>
    <row r="25" spans="1:11" x14ac:dyDescent="0.25">
      <c r="A25" s="207">
        <v>13</v>
      </c>
      <c r="B25" s="224"/>
      <c r="C25" s="210" t="s">
        <v>588</v>
      </c>
      <c r="D25" s="225"/>
    </row>
    <row r="26" spans="1:11" x14ac:dyDescent="0.25">
      <c r="A26" s="212">
        <v>13</v>
      </c>
      <c r="B26" s="215" t="s">
        <v>92</v>
      </c>
      <c r="C26" s="213" t="s">
        <v>293</v>
      </c>
      <c r="D26" s="213" t="s">
        <v>93</v>
      </c>
    </row>
    <row r="27" spans="1:11" x14ac:dyDescent="0.25">
      <c r="A27" s="207">
        <v>2</v>
      </c>
      <c r="B27" s="224" t="s">
        <v>117</v>
      </c>
      <c r="C27" s="154" t="s">
        <v>474</v>
      </c>
      <c r="D27" s="225" t="s">
        <v>118</v>
      </c>
    </row>
    <row r="28" spans="1:11" x14ac:dyDescent="0.25">
      <c r="A28" s="207">
        <v>8</v>
      </c>
      <c r="B28" s="224"/>
      <c r="C28" s="185" t="s">
        <v>544</v>
      </c>
      <c r="D28" s="225"/>
    </row>
    <row r="29" spans="1:11" x14ac:dyDescent="0.25">
      <c r="A29" s="208">
        <v>1</v>
      </c>
      <c r="B29" s="222" t="s">
        <v>134</v>
      </c>
      <c r="C29" s="149" t="s">
        <v>463</v>
      </c>
      <c r="D29" s="223" t="s">
        <v>276</v>
      </c>
    </row>
    <row r="30" spans="1:11" x14ac:dyDescent="0.25">
      <c r="A30" s="208">
        <v>3</v>
      </c>
      <c r="B30" s="222"/>
      <c r="C30" s="149" t="s">
        <v>493</v>
      </c>
      <c r="D30" s="223"/>
    </row>
    <row r="31" spans="1:11" x14ac:dyDescent="0.25">
      <c r="A31" s="208">
        <v>4</v>
      </c>
      <c r="B31" s="222"/>
      <c r="C31" s="149" t="s">
        <v>508</v>
      </c>
      <c r="D31" s="223"/>
    </row>
    <row r="32" spans="1:11" x14ac:dyDescent="0.25">
      <c r="A32" s="207">
        <v>2</v>
      </c>
      <c r="B32" s="224" t="s">
        <v>109</v>
      </c>
      <c r="C32" s="154" t="s">
        <v>475</v>
      </c>
      <c r="D32" s="225" t="s">
        <v>110</v>
      </c>
    </row>
    <row r="33" spans="1:11" x14ac:dyDescent="0.25">
      <c r="A33" s="207">
        <v>8</v>
      </c>
      <c r="B33" s="224"/>
      <c r="C33" s="185" t="s">
        <v>543</v>
      </c>
      <c r="D33" s="225"/>
    </row>
    <row r="34" spans="1:11" x14ac:dyDescent="0.25">
      <c r="A34" s="208">
        <v>8</v>
      </c>
      <c r="B34" s="149" t="s">
        <v>184</v>
      </c>
      <c r="C34" s="164" t="s">
        <v>549</v>
      </c>
      <c r="D34" s="195" t="s">
        <v>172</v>
      </c>
    </row>
    <row r="35" spans="1:11" x14ac:dyDescent="0.25">
      <c r="A35" s="207">
        <v>2</v>
      </c>
      <c r="B35" s="224" t="s">
        <v>153</v>
      </c>
      <c r="C35" s="154" t="s">
        <v>477</v>
      </c>
      <c r="D35" s="217" t="s">
        <v>281</v>
      </c>
    </row>
    <row r="36" spans="1:11" x14ac:dyDescent="0.25">
      <c r="A36" s="207">
        <v>8</v>
      </c>
      <c r="B36" s="224"/>
      <c r="C36" s="185" t="s">
        <v>547</v>
      </c>
      <c r="D36" s="217"/>
    </row>
    <row r="37" spans="1:11" x14ac:dyDescent="0.25">
      <c r="A37" s="208">
        <v>2</v>
      </c>
      <c r="B37" s="149" t="s">
        <v>175</v>
      </c>
      <c r="C37" s="149" t="s">
        <v>478</v>
      </c>
      <c r="D37" s="195" t="s">
        <v>176</v>
      </c>
    </row>
    <row r="38" spans="1:11" x14ac:dyDescent="0.25">
      <c r="A38" s="207">
        <v>5</v>
      </c>
      <c r="B38" s="224" t="s">
        <v>202</v>
      </c>
      <c r="C38" s="154" t="s">
        <v>516</v>
      </c>
      <c r="D38" s="225" t="s">
        <v>203</v>
      </c>
    </row>
    <row r="39" spans="1:11" x14ac:dyDescent="0.25">
      <c r="A39" s="207">
        <v>6</v>
      </c>
      <c r="B39" s="224"/>
      <c r="C39" s="185" t="s">
        <v>523</v>
      </c>
      <c r="D39" s="225"/>
    </row>
    <row r="40" spans="1:11" x14ac:dyDescent="0.25">
      <c r="A40" s="207">
        <v>7</v>
      </c>
      <c r="B40" s="224"/>
      <c r="C40" s="154" t="s">
        <v>567</v>
      </c>
      <c r="D40" s="225"/>
      <c r="E40" s="203"/>
      <c r="F40" s="203"/>
      <c r="G40" s="203"/>
      <c r="H40" s="203"/>
      <c r="I40" s="203"/>
      <c r="J40" s="203"/>
      <c r="K40" s="203"/>
    </row>
    <row r="41" spans="1:11" x14ac:dyDescent="0.25">
      <c r="A41" s="207">
        <v>9</v>
      </c>
      <c r="B41" s="224"/>
      <c r="C41" s="154" t="s">
        <v>532</v>
      </c>
      <c r="D41" s="225"/>
      <c r="E41" s="168"/>
    </row>
    <row r="42" spans="1:11" x14ac:dyDescent="0.25">
      <c r="A42" s="207">
        <v>9</v>
      </c>
      <c r="B42" s="224"/>
      <c r="C42" s="12" t="s">
        <v>573</v>
      </c>
      <c r="D42" s="225"/>
    </row>
    <row r="43" spans="1:11" x14ac:dyDescent="0.25">
      <c r="A43" s="207">
        <v>11</v>
      </c>
      <c r="B43" s="224"/>
      <c r="C43" s="12" t="s">
        <v>581</v>
      </c>
      <c r="D43" s="225"/>
    </row>
    <row r="44" spans="1:11" x14ac:dyDescent="0.25">
      <c r="A44" s="207">
        <v>13</v>
      </c>
      <c r="B44" s="224"/>
      <c r="C44" s="219" t="s">
        <v>587</v>
      </c>
      <c r="D44" s="225"/>
    </row>
    <row r="45" spans="1:11" x14ac:dyDescent="0.25">
      <c r="A45" s="208">
        <v>8</v>
      </c>
      <c r="B45" s="149" t="s">
        <v>111</v>
      </c>
      <c r="C45" s="164" t="s">
        <v>545</v>
      </c>
      <c r="D45" s="195" t="s">
        <v>112</v>
      </c>
    </row>
    <row r="46" spans="1:11" x14ac:dyDescent="0.25">
      <c r="A46" s="207">
        <v>1</v>
      </c>
      <c r="B46" s="224" t="s">
        <v>97</v>
      </c>
      <c r="C46" s="154" t="s">
        <v>459</v>
      </c>
      <c r="D46" s="225" t="s">
        <v>98</v>
      </c>
    </row>
    <row r="47" spans="1:11" x14ac:dyDescent="0.25">
      <c r="A47" s="207">
        <v>3</v>
      </c>
      <c r="B47" s="224"/>
      <c r="C47" s="154" t="s">
        <v>489</v>
      </c>
      <c r="D47" s="225"/>
    </row>
    <row r="48" spans="1:11" x14ac:dyDescent="0.25">
      <c r="A48" s="207">
        <v>4</v>
      </c>
      <c r="B48" s="224"/>
      <c r="C48" s="154" t="s">
        <v>504</v>
      </c>
      <c r="D48" s="225"/>
    </row>
    <row r="49" spans="1:11" x14ac:dyDescent="0.25">
      <c r="A49" s="207">
        <v>9</v>
      </c>
      <c r="B49" s="224"/>
      <c r="C49" s="154" t="s">
        <v>563</v>
      </c>
      <c r="D49" s="225"/>
    </row>
    <row r="50" spans="1:11" x14ac:dyDescent="0.25">
      <c r="A50" s="207">
        <v>13</v>
      </c>
      <c r="B50" s="224"/>
      <c r="C50" s="154" t="s">
        <v>533</v>
      </c>
      <c r="D50" s="225"/>
      <c r="E50" s="49"/>
      <c r="F50" s="49"/>
      <c r="G50" s="49"/>
      <c r="H50" s="49"/>
      <c r="I50" s="49"/>
      <c r="J50" s="49"/>
      <c r="K50" s="49"/>
    </row>
    <row r="51" spans="1:11" x14ac:dyDescent="0.25">
      <c r="A51" s="208">
        <v>2</v>
      </c>
      <c r="B51" s="222" t="s">
        <v>147</v>
      </c>
      <c r="C51" s="149" t="s">
        <v>476</v>
      </c>
      <c r="D51" s="223" t="s">
        <v>148</v>
      </c>
    </row>
    <row r="52" spans="1:11" x14ac:dyDescent="0.25">
      <c r="A52" s="208">
        <v>3</v>
      </c>
      <c r="B52" s="222"/>
      <c r="C52" s="149" t="s">
        <v>491</v>
      </c>
      <c r="D52" s="223"/>
    </row>
    <row r="53" spans="1:11" x14ac:dyDescent="0.25">
      <c r="A53" s="208">
        <v>8</v>
      </c>
      <c r="B53" s="222"/>
      <c r="C53" s="164" t="s">
        <v>548</v>
      </c>
      <c r="D53" s="223"/>
    </row>
    <row r="54" spans="1:11" x14ac:dyDescent="0.25">
      <c r="A54" s="208">
        <v>9</v>
      </c>
      <c r="B54" s="222"/>
      <c r="C54" s="149" t="s">
        <v>529</v>
      </c>
      <c r="D54" s="223"/>
      <c r="E54" s="168"/>
    </row>
    <row r="55" spans="1:11" x14ac:dyDescent="0.25">
      <c r="A55" s="208">
        <v>12</v>
      </c>
      <c r="B55" s="222"/>
      <c r="C55" s="8" t="s">
        <v>584</v>
      </c>
      <c r="D55" s="223"/>
    </row>
    <row r="56" spans="1:11" x14ac:dyDescent="0.25">
      <c r="A56" s="212">
        <v>13</v>
      </c>
      <c r="B56" s="222"/>
      <c r="C56" s="213" t="s">
        <v>291</v>
      </c>
      <c r="D56" s="223"/>
    </row>
    <row r="57" spans="1:11" x14ac:dyDescent="0.25">
      <c r="A57" s="207">
        <v>2</v>
      </c>
      <c r="B57" s="224" t="s">
        <v>26</v>
      </c>
      <c r="C57" s="154" t="s">
        <v>468</v>
      </c>
      <c r="D57" s="225" t="s">
        <v>27</v>
      </c>
    </row>
    <row r="58" spans="1:11" x14ac:dyDescent="0.25">
      <c r="A58" s="207">
        <v>8</v>
      </c>
      <c r="B58" s="224"/>
      <c r="C58" s="185" t="s">
        <v>536</v>
      </c>
      <c r="D58" s="225"/>
    </row>
    <row r="59" spans="1:11" x14ac:dyDescent="0.25">
      <c r="A59" s="212">
        <v>13</v>
      </c>
      <c r="B59" s="228" t="s">
        <v>415</v>
      </c>
      <c r="C59" s="213" t="s">
        <v>292</v>
      </c>
      <c r="D59" s="229" t="s">
        <v>21</v>
      </c>
    </row>
    <row r="60" spans="1:11" x14ac:dyDescent="0.25">
      <c r="A60" s="208">
        <v>1</v>
      </c>
      <c r="B60" s="228"/>
      <c r="C60" s="149" t="s">
        <v>455</v>
      </c>
      <c r="D60" s="229"/>
    </row>
    <row r="61" spans="1:11" x14ac:dyDescent="0.25">
      <c r="A61" s="208">
        <v>2</v>
      </c>
      <c r="B61" s="228"/>
      <c r="C61" s="149" t="s">
        <v>466</v>
      </c>
      <c r="D61" s="229"/>
    </row>
    <row r="62" spans="1:11" x14ac:dyDescent="0.25">
      <c r="A62" s="208">
        <v>3</v>
      </c>
      <c r="B62" s="228"/>
      <c r="C62" s="149" t="s">
        <v>482</v>
      </c>
      <c r="D62" s="229"/>
    </row>
    <row r="63" spans="1:11" x14ac:dyDescent="0.25">
      <c r="A63" s="208">
        <v>4</v>
      </c>
      <c r="B63" s="228"/>
      <c r="C63" s="149" t="s">
        <v>498</v>
      </c>
      <c r="D63" s="229"/>
    </row>
    <row r="64" spans="1:11" x14ac:dyDescent="0.25">
      <c r="A64" s="208">
        <v>8</v>
      </c>
      <c r="B64" s="228"/>
      <c r="C64" s="164" t="s">
        <v>534</v>
      </c>
      <c r="D64" s="229"/>
    </row>
    <row r="65" spans="1:5" x14ac:dyDescent="0.25">
      <c r="A65" s="207">
        <v>1</v>
      </c>
      <c r="B65" s="224" t="s">
        <v>50</v>
      </c>
      <c r="C65" s="154" t="s">
        <v>456</v>
      </c>
      <c r="D65" s="225" t="s">
        <v>51</v>
      </c>
    </row>
    <row r="66" spans="1:5" x14ac:dyDescent="0.25">
      <c r="A66" s="207">
        <v>3</v>
      </c>
      <c r="B66" s="224"/>
      <c r="C66" s="154" t="s">
        <v>485</v>
      </c>
      <c r="D66" s="225"/>
    </row>
    <row r="67" spans="1:5" x14ac:dyDescent="0.25">
      <c r="A67" s="207">
        <v>4</v>
      </c>
      <c r="B67" s="224"/>
      <c r="C67" s="154" t="s">
        <v>499</v>
      </c>
      <c r="D67" s="225"/>
    </row>
    <row r="68" spans="1:5" x14ac:dyDescent="0.25">
      <c r="A68" s="207">
        <v>5</v>
      </c>
      <c r="B68" s="224"/>
      <c r="C68" s="154" t="s">
        <v>513</v>
      </c>
      <c r="D68" s="225"/>
    </row>
    <row r="69" spans="1:5" x14ac:dyDescent="0.25">
      <c r="A69" s="207">
        <v>9</v>
      </c>
      <c r="B69" s="224"/>
      <c r="C69" s="154" t="s">
        <v>525</v>
      </c>
      <c r="D69" s="225"/>
      <c r="E69" s="168"/>
    </row>
    <row r="70" spans="1:5" x14ac:dyDescent="0.25">
      <c r="A70" s="208">
        <v>8</v>
      </c>
      <c r="B70" s="149" t="s">
        <v>190</v>
      </c>
      <c r="C70" s="164" t="s">
        <v>550</v>
      </c>
      <c r="D70" s="195" t="s">
        <v>204</v>
      </c>
    </row>
    <row r="71" spans="1:5" x14ac:dyDescent="0.25">
      <c r="A71" s="207">
        <v>1</v>
      </c>
      <c r="B71" s="224" t="s">
        <v>70</v>
      </c>
      <c r="C71" s="154" t="s">
        <v>457</v>
      </c>
      <c r="D71" s="225" t="s">
        <v>71</v>
      </c>
    </row>
    <row r="72" spans="1:5" x14ac:dyDescent="0.25">
      <c r="A72" s="207">
        <v>2</v>
      </c>
      <c r="B72" s="224"/>
      <c r="C72" s="154" t="s">
        <v>472</v>
      </c>
      <c r="D72" s="225"/>
    </row>
    <row r="73" spans="1:5" x14ac:dyDescent="0.25">
      <c r="A73" s="207">
        <v>3</v>
      </c>
      <c r="B73" s="224"/>
      <c r="C73" s="154" t="s">
        <v>486</v>
      </c>
      <c r="D73" s="225"/>
    </row>
    <row r="74" spans="1:5" x14ac:dyDescent="0.25">
      <c r="A74" s="207">
        <v>4</v>
      </c>
      <c r="B74" s="224"/>
      <c r="C74" s="154" t="s">
        <v>501</v>
      </c>
      <c r="D74" s="225"/>
    </row>
    <row r="75" spans="1:5" x14ac:dyDescent="0.25">
      <c r="A75" s="207">
        <v>8</v>
      </c>
      <c r="B75" s="224"/>
      <c r="C75" s="185" t="s">
        <v>542</v>
      </c>
      <c r="D75" s="225"/>
    </row>
    <row r="76" spans="1:5" ht="16.5" customHeight="1" x14ac:dyDescent="0.25">
      <c r="A76" s="207">
        <v>9</v>
      </c>
      <c r="B76" s="224"/>
      <c r="C76" s="154" t="s">
        <v>562</v>
      </c>
      <c r="D76" s="225"/>
    </row>
    <row r="77" spans="1:5" x14ac:dyDescent="0.25">
      <c r="A77" s="207">
        <v>9</v>
      </c>
      <c r="B77" s="224"/>
      <c r="C77" s="154" t="s">
        <v>530</v>
      </c>
      <c r="D77" s="225"/>
      <c r="E77" s="168"/>
    </row>
    <row r="78" spans="1:5" x14ac:dyDescent="0.25">
      <c r="A78" s="207">
        <v>13</v>
      </c>
      <c r="B78" s="224"/>
      <c r="C78" s="214" t="s">
        <v>366</v>
      </c>
      <c r="D78" s="225"/>
    </row>
    <row r="79" spans="1:5" x14ac:dyDescent="0.25">
      <c r="A79" s="207">
        <v>13</v>
      </c>
      <c r="B79" s="224"/>
      <c r="C79" s="209" t="s">
        <v>418</v>
      </c>
      <c r="D79" s="225"/>
    </row>
    <row r="80" spans="1:5" x14ac:dyDescent="0.25">
      <c r="A80" s="207">
        <v>13</v>
      </c>
      <c r="B80" s="224"/>
      <c r="C80" s="154" t="s">
        <v>376</v>
      </c>
      <c r="D80" s="225"/>
    </row>
    <row r="81" spans="1:11" x14ac:dyDescent="0.25">
      <c r="A81" s="208">
        <v>6</v>
      </c>
      <c r="B81" s="222" t="s">
        <v>22</v>
      </c>
      <c r="C81" s="164" t="s">
        <v>518</v>
      </c>
      <c r="D81" s="223" t="s">
        <v>23</v>
      </c>
    </row>
    <row r="82" spans="1:11" x14ac:dyDescent="0.25">
      <c r="A82" s="208">
        <v>8</v>
      </c>
      <c r="B82" s="222"/>
      <c r="C82" s="164" t="s">
        <v>552</v>
      </c>
      <c r="D82" s="223"/>
    </row>
    <row r="83" spans="1:11" x14ac:dyDescent="0.25">
      <c r="A83" s="208">
        <v>13</v>
      </c>
      <c r="B83" s="222"/>
      <c r="C83" s="213" t="s">
        <v>255</v>
      </c>
      <c r="D83" s="223"/>
    </row>
    <row r="84" spans="1:11" x14ac:dyDescent="0.25">
      <c r="A84" s="207">
        <v>1</v>
      </c>
      <c r="B84" s="224" t="s">
        <v>101</v>
      </c>
      <c r="C84" s="154" t="s">
        <v>460</v>
      </c>
      <c r="D84" s="225" t="s">
        <v>102</v>
      </c>
    </row>
    <row r="85" spans="1:11" x14ac:dyDescent="0.25">
      <c r="A85" s="207">
        <v>2</v>
      </c>
      <c r="B85" s="224"/>
      <c r="C85" s="154" t="s">
        <v>473</v>
      </c>
      <c r="D85" s="225"/>
    </row>
    <row r="86" spans="1:11" x14ac:dyDescent="0.25">
      <c r="A86" s="207">
        <v>3</v>
      </c>
      <c r="B86" s="224"/>
      <c r="C86" s="154" t="s">
        <v>490</v>
      </c>
      <c r="D86" s="225"/>
    </row>
    <row r="87" spans="1:11" x14ac:dyDescent="0.25">
      <c r="A87" s="207">
        <v>4</v>
      </c>
      <c r="B87" s="224"/>
      <c r="C87" s="154" t="s">
        <v>506</v>
      </c>
      <c r="D87" s="225"/>
    </row>
    <row r="88" spans="1:11" x14ac:dyDescent="0.25">
      <c r="A88" s="208">
        <v>3</v>
      </c>
      <c r="B88" s="222" t="s">
        <v>177</v>
      </c>
      <c r="C88" s="149" t="s">
        <v>495</v>
      </c>
      <c r="D88" s="223" t="s">
        <v>178</v>
      </c>
    </row>
    <row r="89" spans="1:11" x14ac:dyDescent="0.25">
      <c r="A89" s="208">
        <v>4</v>
      </c>
      <c r="B89" s="222"/>
      <c r="C89" s="149" t="s">
        <v>511</v>
      </c>
      <c r="D89" s="223"/>
    </row>
    <row r="90" spans="1:11" x14ac:dyDescent="0.25">
      <c r="A90" s="207">
        <v>7</v>
      </c>
      <c r="B90" s="154" t="s">
        <v>200</v>
      </c>
      <c r="C90" s="154" t="s">
        <v>569</v>
      </c>
      <c r="D90" s="217" t="s">
        <v>362</v>
      </c>
      <c r="E90" s="203"/>
      <c r="F90" s="203"/>
      <c r="G90" s="203"/>
      <c r="H90" s="203"/>
      <c r="I90" s="203"/>
      <c r="J90" s="203"/>
      <c r="K90" s="203"/>
    </row>
    <row r="91" spans="1:11" x14ac:dyDescent="0.25">
      <c r="A91" s="208">
        <v>1</v>
      </c>
      <c r="B91" s="149" t="s">
        <v>169</v>
      </c>
      <c r="C91" s="149" t="s">
        <v>464</v>
      </c>
      <c r="D91" s="195" t="s">
        <v>170</v>
      </c>
    </row>
    <row r="92" spans="1:11" x14ac:dyDescent="0.25">
      <c r="A92" s="207">
        <v>1</v>
      </c>
      <c r="B92" s="224" t="s">
        <v>104</v>
      </c>
      <c r="C92" s="154" t="s">
        <v>460</v>
      </c>
      <c r="D92" s="225" t="s">
        <v>105</v>
      </c>
    </row>
    <row r="93" spans="1:11" x14ac:dyDescent="0.25">
      <c r="A93" s="207">
        <v>3</v>
      </c>
      <c r="B93" s="224"/>
      <c r="C93" s="154" t="s">
        <v>488</v>
      </c>
      <c r="D93" s="225"/>
    </row>
    <row r="94" spans="1:11" x14ac:dyDescent="0.25">
      <c r="A94" s="207">
        <v>4</v>
      </c>
      <c r="B94" s="224"/>
      <c r="C94" s="154" t="s">
        <v>505</v>
      </c>
      <c r="D94" s="225"/>
    </row>
    <row r="95" spans="1:11" x14ac:dyDescent="0.25">
      <c r="A95" s="207">
        <v>9</v>
      </c>
      <c r="B95" s="224"/>
      <c r="C95" s="154" t="s">
        <v>563</v>
      </c>
      <c r="D95" s="225"/>
    </row>
    <row r="96" spans="1:11" x14ac:dyDescent="0.25">
      <c r="A96" s="208">
        <v>1</v>
      </c>
      <c r="B96" s="226" t="s">
        <v>171</v>
      </c>
      <c r="C96" s="149" t="s">
        <v>465</v>
      </c>
      <c r="D96" s="226" t="s">
        <v>185</v>
      </c>
    </row>
    <row r="97" spans="1:11" x14ac:dyDescent="0.25">
      <c r="A97" s="208">
        <v>8</v>
      </c>
      <c r="B97" s="227"/>
      <c r="C97" s="164" t="s">
        <v>551</v>
      </c>
      <c r="D97" s="227"/>
    </row>
    <row r="98" spans="1:11" x14ac:dyDescent="0.25">
      <c r="A98" s="207">
        <v>1</v>
      </c>
      <c r="B98" s="224" t="s">
        <v>132</v>
      </c>
      <c r="C98" s="154" t="s">
        <v>462</v>
      </c>
      <c r="D98" s="225" t="s">
        <v>133</v>
      </c>
    </row>
    <row r="99" spans="1:11" x14ac:dyDescent="0.25">
      <c r="A99" s="207">
        <v>3</v>
      </c>
      <c r="B99" s="224"/>
      <c r="C99" s="154" t="s">
        <v>493</v>
      </c>
      <c r="D99" s="225"/>
    </row>
    <row r="100" spans="1:11" x14ac:dyDescent="0.25">
      <c r="A100" s="207">
        <v>4</v>
      </c>
      <c r="B100" s="224"/>
      <c r="C100" s="154" t="s">
        <v>507</v>
      </c>
      <c r="D100" s="225"/>
    </row>
    <row r="101" spans="1:11" x14ac:dyDescent="0.25">
      <c r="A101" s="208">
        <v>1</v>
      </c>
      <c r="B101" s="222" t="s">
        <v>72</v>
      </c>
      <c r="C101" s="149" t="s">
        <v>458</v>
      </c>
      <c r="D101" s="223" t="s">
        <v>294</v>
      </c>
    </row>
    <row r="102" spans="1:11" x14ac:dyDescent="0.25">
      <c r="A102" s="208">
        <v>2</v>
      </c>
      <c r="B102" s="222"/>
      <c r="C102" s="149" t="s">
        <v>471</v>
      </c>
      <c r="D102" s="223"/>
    </row>
    <row r="103" spans="1:11" x14ac:dyDescent="0.25">
      <c r="A103" s="208">
        <v>3</v>
      </c>
      <c r="B103" s="222"/>
      <c r="C103" s="149" t="s">
        <v>486</v>
      </c>
      <c r="D103" s="223"/>
    </row>
    <row r="104" spans="1:11" x14ac:dyDescent="0.25">
      <c r="A104" s="208">
        <v>4</v>
      </c>
      <c r="B104" s="222"/>
      <c r="C104" s="149" t="s">
        <v>502</v>
      </c>
      <c r="D104" s="223"/>
    </row>
    <row r="105" spans="1:11" x14ac:dyDescent="0.25">
      <c r="A105" s="208">
        <v>5</v>
      </c>
      <c r="B105" s="222"/>
      <c r="C105" s="149" t="s">
        <v>515</v>
      </c>
      <c r="D105" s="223"/>
    </row>
    <row r="106" spans="1:11" x14ac:dyDescent="0.25">
      <c r="A106" s="208">
        <v>6</v>
      </c>
      <c r="B106" s="222"/>
      <c r="C106" s="164" t="s">
        <v>521</v>
      </c>
      <c r="D106" s="223"/>
    </row>
    <row r="107" spans="1:11" x14ac:dyDescent="0.25">
      <c r="A107" s="208">
        <v>7</v>
      </c>
      <c r="B107" s="222"/>
      <c r="C107" s="149" t="s">
        <v>568</v>
      </c>
      <c r="D107" s="223"/>
      <c r="E107" s="203"/>
      <c r="F107" s="203"/>
      <c r="G107" s="203"/>
      <c r="H107" s="203"/>
      <c r="I107" s="203"/>
      <c r="J107" s="203"/>
      <c r="K107" s="203"/>
    </row>
    <row r="108" spans="1:11" x14ac:dyDescent="0.25">
      <c r="A108" s="208">
        <v>8</v>
      </c>
      <c r="B108" s="222"/>
      <c r="C108" s="164" t="s">
        <v>553</v>
      </c>
      <c r="D108" s="223"/>
    </row>
    <row r="109" spans="1:11" x14ac:dyDescent="0.25">
      <c r="A109" s="208">
        <v>9</v>
      </c>
      <c r="B109" s="222"/>
      <c r="C109" s="149" t="s">
        <v>531</v>
      </c>
      <c r="D109" s="223"/>
      <c r="E109" s="168"/>
    </row>
    <row r="110" spans="1:11" x14ac:dyDescent="0.25">
      <c r="A110" s="208">
        <v>9</v>
      </c>
      <c r="B110" s="222"/>
      <c r="C110" s="8" t="s">
        <v>574</v>
      </c>
      <c r="D110" s="223"/>
    </row>
    <row r="111" spans="1:11" x14ac:dyDescent="0.25">
      <c r="A111" s="208">
        <v>11</v>
      </c>
      <c r="B111" s="222"/>
      <c r="C111" s="8" t="s">
        <v>579</v>
      </c>
      <c r="D111" s="223"/>
    </row>
    <row r="112" spans="1:11" x14ac:dyDescent="0.25">
      <c r="A112" s="208">
        <v>13</v>
      </c>
      <c r="B112" s="222"/>
      <c r="C112" s="213" t="s">
        <v>249</v>
      </c>
      <c r="D112" s="223"/>
    </row>
    <row r="113" spans="1:11" x14ac:dyDescent="0.25">
      <c r="A113" s="208">
        <v>13</v>
      </c>
      <c r="B113" s="222"/>
      <c r="C113" s="213" t="s">
        <v>266</v>
      </c>
      <c r="D113" s="223"/>
    </row>
    <row r="114" spans="1:11" x14ac:dyDescent="0.25">
      <c r="A114" s="207">
        <v>6</v>
      </c>
      <c r="B114" s="224" t="s">
        <v>206</v>
      </c>
      <c r="C114" s="185" t="s">
        <v>520</v>
      </c>
      <c r="D114" s="225" t="s">
        <v>559</v>
      </c>
    </row>
    <row r="115" spans="1:11" s="49" customFormat="1" x14ac:dyDescent="0.25">
      <c r="A115" s="207">
        <v>7</v>
      </c>
      <c r="B115" s="224"/>
      <c r="C115" s="154" t="s">
        <v>564</v>
      </c>
      <c r="D115" s="225"/>
      <c r="E115" s="203"/>
      <c r="F115" s="203"/>
      <c r="G115" s="203"/>
      <c r="H115" s="203"/>
      <c r="I115" s="203"/>
      <c r="J115" s="203"/>
      <c r="K115" s="203"/>
    </row>
    <row r="116" spans="1:11" x14ac:dyDescent="0.25">
      <c r="A116" s="207">
        <v>9</v>
      </c>
      <c r="B116" s="224"/>
      <c r="C116" s="154" t="s">
        <v>528</v>
      </c>
      <c r="D116" s="225"/>
      <c r="E116" s="168"/>
    </row>
    <row r="117" spans="1:11" x14ac:dyDescent="0.25">
      <c r="A117" s="207">
        <v>9</v>
      </c>
      <c r="B117" s="224"/>
      <c r="C117" s="12" t="s">
        <v>571</v>
      </c>
      <c r="D117" s="225"/>
      <c r="E117" s="203"/>
      <c r="F117" s="203"/>
      <c r="G117" s="203"/>
      <c r="H117" s="203"/>
      <c r="I117" s="203"/>
      <c r="J117" s="203"/>
      <c r="K117" s="203"/>
    </row>
    <row r="118" spans="1:11" x14ac:dyDescent="0.25">
      <c r="A118" s="207">
        <v>10</v>
      </c>
      <c r="B118" s="224"/>
      <c r="C118" s="12" t="s">
        <v>576</v>
      </c>
      <c r="D118" s="225"/>
    </row>
    <row r="119" spans="1:11" x14ac:dyDescent="0.25">
      <c r="A119" s="207">
        <v>12</v>
      </c>
      <c r="B119" s="224"/>
      <c r="C119" s="12" t="s">
        <v>582</v>
      </c>
      <c r="D119" s="225"/>
    </row>
    <row r="120" spans="1:11" x14ac:dyDescent="0.25">
      <c r="A120" s="207">
        <v>13</v>
      </c>
      <c r="B120" s="224"/>
      <c r="C120" s="209" t="s">
        <v>416</v>
      </c>
      <c r="D120" s="225"/>
    </row>
    <row r="121" spans="1:11" x14ac:dyDescent="0.25">
      <c r="A121" s="207">
        <v>13</v>
      </c>
      <c r="B121" s="224"/>
      <c r="C121" s="209" t="s">
        <v>252</v>
      </c>
      <c r="D121" s="225"/>
    </row>
    <row r="122" spans="1:11" x14ac:dyDescent="0.25">
      <c r="A122" s="208">
        <v>1</v>
      </c>
      <c r="B122" s="222" t="s">
        <v>167</v>
      </c>
      <c r="C122" s="149" t="s">
        <v>464</v>
      </c>
      <c r="D122" s="223" t="s">
        <v>168</v>
      </c>
    </row>
    <row r="123" spans="1:11" x14ac:dyDescent="0.25">
      <c r="A123" s="208">
        <v>4</v>
      </c>
      <c r="B123" s="222"/>
      <c r="C123" s="149" t="s">
        <v>510</v>
      </c>
      <c r="D123" s="223"/>
    </row>
    <row r="124" spans="1:11" x14ac:dyDescent="0.25">
      <c r="A124" s="212">
        <v>13</v>
      </c>
      <c r="B124" s="222"/>
      <c r="C124" s="213" t="s">
        <v>290</v>
      </c>
      <c r="D124" s="223"/>
    </row>
    <row r="125" spans="1:11" x14ac:dyDescent="0.25">
      <c r="A125" s="207">
        <v>13</v>
      </c>
      <c r="B125" s="214" t="s">
        <v>81</v>
      </c>
      <c r="C125" s="211" t="s">
        <v>365</v>
      </c>
      <c r="D125" s="218" t="s">
        <v>82</v>
      </c>
    </row>
    <row r="126" spans="1:11" x14ac:dyDescent="0.25">
      <c r="A126" s="208">
        <v>2</v>
      </c>
      <c r="B126" s="222" t="s">
        <v>83</v>
      </c>
      <c r="C126" s="149" t="s">
        <v>471</v>
      </c>
      <c r="D126" s="223" t="s">
        <v>84</v>
      </c>
    </row>
    <row r="127" spans="1:11" x14ac:dyDescent="0.25">
      <c r="A127" s="208">
        <v>8</v>
      </c>
      <c r="B127" s="222"/>
      <c r="C127" s="164" t="s">
        <v>540</v>
      </c>
      <c r="D127" s="223"/>
    </row>
    <row r="128" spans="1:11" x14ac:dyDescent="0.25">
      <c r="A128" s="207">
        <v>8</v>
      </c>
      <c r="B128" s="154" t="s">
        <v>54</v>
      </c>
      <c r="C128" s="185" t="s">
        <v>538</v>
      </c>
      <c r="D128" s="217" t="s">
        <v>278</v>
      </c>
    </row>
    <row r="129" spans="1:5" x14ac:dyDescent="0.25">
      <c r="A129" s="208">
        <v>3</v>
      </c>
      <c r="B129" s="149" t="s">
        <v>29</v>
      </c>
      <c r="C129" s="149" t="s">
        <v>481</v>
      </c>
      <c r="D129" s="195" t="s">
        <v>280</v>
      </c>
    </row>
    <row r="130" spans="1:5" x14ac:dyDescent="0.25">
      <c r="A130" s="207">
        <v>3</v>
      </c>
      <c r="B130" s="154" t="s">
        <v>57</v>
      </c>
      <c r="C130" s="154" t="s">
        <v>483</v>
      </c>
      <c r="D130" s="217" t="s">
        <v>58</v>
      </c>
    </row>
    <row r="131" spans="1:5" x14ac:dyDescent="0.25">
      <c r="A131" s="208">
        <v>4</v>
      </c>
      <c r="B131" s="222" t="s">
        <v>52</v>
      </c>
      <c r="C131" s="149" t="s">
        <v>499</v>
      </c>
      <c r="D131" s="223" t="s">
        <v>286</v>
      </c>
    </row>
    <row r="132" spans="1:5" x14ac:dyDescent="0.25">
      <c r="A132" s="208">
        <v>8</v>
      </c>
      <c r="B132" s="222"/>
      <c r="C132" s="164" t="s">
        <v>539</v>
      </c>
      <c r="D132" s="223"/>
    </row>
    <row r="133" spans="1:5" x14ac:dyDescent="0.25">
      <c r="A133" s="207">
        <v>8</v>
      </c>
      <c r="B133" s="154" t="s">
        <v>55</v>
      </c>
      <c r="C133" s="185" t="s">
        <v>537</v>
      </c>
      <c r="D133" s="217" t="s">
        <v>56</v>
      </c>
    </row>
    <row r="134" spans="1:5" x14ac:dyDescent="0.25">
      <c r="A134" s="208">
        <v>9</v>
      </c>
      <c r="B134" s="8" t="s">
        <v>158</v>
      </c>
      <c r="C134" s="8" t="s">
        <v>575</v>
      </c>
      <c r="D134" s="193" t="s">
        <v>284</v>
      </c>
    </row>
    <row r="135" spans="1:5" x14ac:dyDescent="0.25">
      <c r="A135" s="207">
        <v>6</v>
      </c>
      <c r="B135" s="224" t="s">
        <v>210</v>
      </c>
      <c r="C135" s="185" t="s">
        <v>522</v>
      </c>
      <c r="D135" s="225" t="s">
        <v>207</v>
      </c>
    </row>
    <row r="136" spans="1:5" x14ac:dyDescent="0.25">
      <c r="A136" s="207">
        <v>8</v>
      </c>
      <c r="B136" s="224"/>
      <c r="C136" s="185" t="s">
        <v>555</v>
      </c>
      <c r="D136" s="225"/>
    </row>
    <row r="137" spans="1:5" x14ac:dyDescent="0.25">
      <c r="A137" s="207">
        <v>9</v>
      </c>
      <c r="B137" s="224"/>
      <c r="C137" s="154" t="s">
        <v>526</v>
      </c>
      <c r="D137" s="225"/>
      <c r="E137" s="168"/>
    </row>
    <row r="138" spans="1:5" x14ac:dyDescent="0.25">
      <c r="A138" s="208">
        <v>8</v>
      </c>
      <c r="B138" s="149" t="s">
        <v>157</v>
      </c>
      <c r="C138" s="164" t="s">
        <v>556</v>
      </c>
      <c r="D138" s="195" t="s">
        <v>283</v>
      </c>
    </row>
    <row r="139" spans="1:5" x14ac:dyDescent="0.25">
      <c r="A139" s="207">
        <v>2</v>
      </c>
      <c r="B139" s="154" t="s">
        <v>186</v>
      </c>
      <c r="C139" s="154" t="s">
        <v>479</v>
      </c>
      <c r="D139" s="217" t="s">
        <v>187</v>
      </c>
    </row>
    <row r="140" spans="1:5" x14ac:dyDescent="0.25">
      <c r="A140" s="208">
        <v>2</v>
      </c>
      <c r="B140" s="222" t="s">
        <v>53</v>
      </c>
      <c r="C140" s="149" t="s">
        <v>469</v>
      </c>
      <c r="D140" s="223" t="s">
        <v>289</v>
      </c>
    </row>
    <row r="141" spans="1:5" x14ac:dyDescent="0.25">
      <c r="A141" s="208">
        <v>3</v>
      </c>
      <c r="B141" s="222"/>
      <c r="C141" s="149" t="s">
        <v>484</v>
      </c>
      <c r="D141" s="223"/>
    </row>
    <row r="142" spans="1:5" x14ac:dyDescent="0.25">
      <c r="A142" s="208">
        <v>8</v>
      </c>
      <c r="B142" s="222"/>
      <c r="C142" s="164" t="s">
        <v>557</v>
      </c>
      <c r="D142" s="223"/>
    </row>
    <row r="143" spans="1:5" x14ac:dyDescent="0.25">
      <c r="A143" s="207">
        <v>1</v>
      </c>
      <c r="B143" s="224" t="s">
        <v>99</v>
      </c>
      <c r="C143" s="154" t="s">
        <v>460</v>
      </c>
      <c r="D143" s="225" t="s">
        <v>100</v>
      </c>
    </row>
    <row r="144" spans="1:5" x14ac:dyDescent="0.25">
      <c r="A144" s="207">
        <v>5</v>
      </c>
      <c r="B144" s="224"/>
      <c r="C144" s="154" t="s">
        <v>517</v>
      </c>
      <c r="D144" s="225"/>
    </row>
    <row r="145" spans="1:11" x14ac:dyDescent="0.25">
      <c r="A145" s="207">
        <v>8</v>
      </c>
      <c r="B145" s="224"/>
      <c r="C145" s="185" t="s">
        <v>554</v>
      </c>
      <c r="D145" s="225"/>
    </row>
    <row r="146" spans="1:11" s="203" customFormat="1" x14ac:dyDescent="0.25">
      <c r="A146" s="208">
        <v>2</v>
      </c>
      <c r="B146" s="222" t="s">
        <v>137</v>
      </c>
      <c r="C146" s="149" t="s">
        <v>476</v>
      </c>
      <c r="D146" s="223" t="s">
        <v>138</v>
      </c>
      <c r="E146" s="46"/>
      <c r="F146" s="46"/>
      <c r="G146" s="46"/>
      <c r="H146" s="46"/>
      <c r="I146" s="46"/>
      <c r="J146" s="46"/>
      <c r="K146" s="46"/>
    </row>
    <row r="147" spans="1:11" s="203" customFormat="1" x14ac:dyDescent="0.25">
      <c r="A147" s="208">
        <v>3</v>
      </c>
      <c r="B147" s="222"/>
      <c r="C147" s="149" t="s">
        <v>492</v>
      </c>
      <c r="D147" s="223"/>
      <c r="E147" s="46"/>
      <c r="F147" s="46"/>
      <c r="G147" s="46"/>
      <c r="H147" s="46"/>
      <c r="I147" s="46"/>
      <c r="J147" s="46"/>
      <c r="K147" s="46"/>
    </row>
    <row r="148" spans="1:11" s="203" customFormat="1" x14ac:dyDescent="0.25">
      <c r="A148" s="208">
        <v>5</v>
      </c>
      <c r="B148" s="222"/>
      <c r="C148" s="149" t="s">
        <v>514</v>
      </c>
      <c r="D148" s="223"/>
      <c r="E148" s="46"/>
      <c r="F148" s="46"/>
      <c r="G148" s="46"/>
      <c r="H148" s="46"/>
      <c r="I148" s="46"/>
      <c r="J148" s="46"/>
      <c r="K148" s="46"/>
    </row>
    <row r="149" spans="1:11" s="203" customFormat="1" x14ac:dyDescent="0.25">
      <c r="A149" s="208">
        <v>6</v>
      </c>
      <c r="B149" s="222"/>
      <c r="C149" s="164" t="s">
        <v>519</v>
      </c>
      <c r="D149" s="223"/>
      <c r="E149" s="46"/>
      <c r="F149" s="46"/>
      <c r="G149" s="46"/>
      <c r="H149" s="46"/>
      <c r="I149" s="46"/>
      <c r="J149" s="46"/>
      <c r="K149" s="46"/>
    </row>
    <row r="150" spans="1:11" s="203" customFormat="1" x14ac:dyDescent="0.25">
      <c r="A150" s="208">
        <v>7</v>
      </c>
      <c r="B150" s="222"/>
      <c r="C150" s="149" t="s">
        <v>565</v>
      </c>
      <c r="D150" s="223"/>
    </row>
    <row r="151" spans="1:11" s="203" customFormat="1" x14ac:dyDescent="0.25">
      <c r="A151" s="208">
        <v>8</v>
      </c>
      <c r="B151" s="222"/>
      <c r="C151" s="164" t="s">
        <v>546</v>
      </c>
      <c r="D151" s="223"/>
      <c r="E151" s="46"/>
      <c r="F151" s="46"/>
      <c r="G151" s="46"/>
      <c r="H151" s="46"/>
      <c r="I151" s="46"/>
      <c r="J151" s="46"/>
      <c r="K151" s="46"/>
    </row>
    <row r="152" spans="1:11" s="203" customFormat="1" x14ac:dyDescent="0.25">
      <c r="A152" s="208">
        <v>9</v>
      </c>
      <c r="B152" s="222"/>
      <c r="C152" s="149" t="s">
        <v>527</v>
      </c>
      <c r="D152" s="223"/>
      <c r="E152" s="168"/>
      <c r="F152" s="46"/>
      <c r="G152" s="46"/>
      <c r="H152" s="46"/>
      <c r="I152" s="46"/>
      <c r="J152" s="46"/>
      <c r="K152" s="46"/>
    </row>
    <row r="153" spans="1:11" s="203" customFormat="1" x14ac:dyDescent="0.25">
      <c r="A153" s="208">
        <v>9</v>
      </c>
      <c r="B153" s="222"/>
      <c r="C153" s="8" t="s">
        <v>572</v>
      </c>
      <c r="D153" s="223"/>
    </row>
    <row r="154" spans="1:11" s="203" customFormat="1" x14ac:dyDescent="0.25">
      <c r="A154" s="208">
        <v>10</v>
      </c>
      <c r="B154" s="222"/>
      <c r="C154" s="8" t="s">
        <v>577</v>
      </c>
      <c r="D154" s="223"/>
      <c r="E154" s="46"/>
      <c r="F154" s="46"/>
      <c r="G154" s="46"/>
      <c r="H154" s="46"/>
      <c r="I154" s="46"/>
      <c r="J154" s="46"/>
      <c r="K154" s="46"/>
    </row>
    <row r="155" spans="1:11" x14ac:dyDescent="0.25">
      <c r="A155" s="208">
        <v>12</v>
      </c>
      <c r="B155" s="222"/>
      <c r="C155" s="8" t="s">
        <v>583</v>
      </c>
      <c r="D155" s="223"/>
    </row>
    <row r="156" spans="1:11" x14ac:dyDescent="0.25">
      <c r="A156" s="208">
        <v>13</v>
      </c>
      <c r="B156" s="222"/>
      <c r="C156" s="213" t="s">
        <v>414</v>
      </c>
      <c r="D156" s="223"/>
    </row>
    <row r="157" spans="1:11" x14ac:dyDescent="0.25">
      <c r="A157" s="207">
        <v>2</v>
      </c>
      <c r="B157" s="224" t="s">
        <v>188</v>
      </c>
      <c r="C157" s="154" t="s">
        <v>478</v>
      </c>
      <c r="D157" s="225" t="s">
        <v>189</v>
      </c>
    </row>
    <row r="158" spans="1:11" x14ac:dyDescent="0.25">
      <c r="A158" s="207">
        <v>3</v>
      </c>
      <c r="B158" s="224"/>
      <c r="C158" s="154" t="s">
        <v>496</v>
      </c>
      <c r="D158" s="225"/>
    </row>
    <row r="159" spans="1:11" x14ac:dyDescent="0.25">
      <c r="A159" s="208">
        <v>1</v>
      </c>
      <c r="B159" s="222" t="s">
        <v>45</v>
      </c>
      <c r="C159" s="149" t="s">
        <v>456</v>
      </c>
      <c r="D159" s="223" t="s">
        <v>586</v>
      </c>
    </row>
    <row r="160" spans="1:11" x14ac:dyDescent="0.25">
      <c r="A160" s="208">
        <v>2</v>
      </c>
      <c r="B160" s="222"/>
      <c r="C160" s="149" t="s">
        <v>470</v>
      </c>
      <c r="D160" s="223"/>
    </row>
    <row r="161" spans="1:4" x14ac:dyDescent="0.25">
      <c r="A161" s="207">
        <v>1</v>
      </c>
      <c r="B161" s="224" t="s">
        <v>48</v>
      </c>
      <c r="C161" s="154" t="s">
        <v>456</v>
      </c>
      <c r="D161" s="225" t="s">
        <v>49</v>
      </c>
    </row>
    <row r="162" spans="1:4" x14ac:dyDescent="0.25">
      <c r="A162" s="207">
        <v>2</v>
      </c>
      <c r="B162" s="224"/>
      <c r="C162" s="154" t="s">
        <v>470</v>
      </c>
      <c r="D162" s="225"/>
    </row>
    <row r="163" spans="1:4" x14ac:dyDescent="0.25">
      <c r="A163" s="207">
        <v>4</v>
      </c>
      <c r="B163" s="224"/>
      <c r="C163" s="154" t="s">
        <v>500</v>
      </c>
      <c r="D163" s="225"/>
    </row>
    <row r="164" spans="1:4" x14ac:dyDescent="0.25">
      <c r="A164" s="208">
        <v>1</v>
      </c>
      <c r="B164" s="222" t="s">
        <v>17</v>
      </c>
      <c r="C164" s="149" t="s">
        <v>454</v>
      </c>
      <c r="D164" s="223" t="s">
        <v>18</v>
      </c>
    </row>
    <row r="165" spans="1:4" x14ac:dyDescent="0.25">
      <c r="A165" s="208">
        <v>4</v>
      </c>
      <c r="B165" s="222"/>
      <c r="C165" s="149" t="s">
        <v>498</v>
      </c>
      <c r="D165" s="223"/>
    </row>
    <row r="166" spans="1:4" ht="13" x14ac:dyDescent="0.25">
      <c r="A166" s="146">
        <v>14</v>
      </c>
      <c r="B166" s="147"/>
      <c r="C166" s="205" t="s">
        <v>236</v>
      </c>
      <c r="D166" s="216"/>
    </row>
  </sheetData>
  <sortState ref="A2:L166">
    <sortCondition ref="A2:A166"/>
  </sortState>
  <mergeCells count="69">
    <mergeCell ref="B2:B6"/>
    <mergeCell ref="D2:D6"/>
    <mergeCell ref="B7:B9"/>
    <mergeCell ref="D7:D9"/>
    <mergeCell ref="B11:B12"/>
    <mergeCell ref="D11:D12"/>
    <mergeCell ref="D13:D14"/>
    <mergeCell ref="B13:B14"/>
    <mergeCell ref="B16:B25"/>
    <mergeCell ref="D16:D25"/>
    <mergeCell ref="B38:B44"/>
    <mergeCell ref="D38:D44"/>
    <mergeCell ref="B51:B56"/>
    <mergeCell ref="D51:D56"/>
    <mergeCell ref="B27:B28"/>
    <mergeCell ref="D27:D28"/>
    <mergeCell ref="D29:D31"/>
    <mergeCell ref="B29:B31"/>
    <mergeCell ref="D32:D33"/>
    <mergeCell ref="B35:B36"/>
    <mergeCell ref="B71:B80"/>
    <mergeCell ref="D71:D80"/>
    <mergeCell ref="B84:B87"/>
    <mergeCell ref="D84:D87"/>
    <mergeCell ref="B57:B58"/>
    <mergeCell ref="D57:D58"/>
    <mergeCell ref="B59:B64"/>
    <mergeCell ref="D59:D64"/>
    <mergeCell ref="B65:B69"/>
    <mergeCell ref="D65:D69"/>
    <mergeCell ref="B88:B89"/>
    <mergeCell ref="D88:D89"/>
    <mergeCell ref="B92:B95"/>
    <mergeCell ref="D92:D95"/>
    <mergeCell ref="B98:B100"/>
    <mergeCell ref="D98:D100"/>
    <mergeCell ref="B101:B113"/>
    <mergeCell ref="D101:D113"/>
    <mergeCell ref="B114:B121"/>
    <mergeCell ref="D114:D121"/>
    <mergeCell ref="B122:B124"/>
    <mergeCell ref="D122:D124"/>
    <mergeCell ref="B126:B127"/>
    <mergeCell ref="D126:D127"/>
    <mergeCell ref="B131:B132"/>
    <mergeCell ref="D131:D132"/>
    <mergeCell ref="B135:B137"/>
    <mergeCell ref="D135:D137"/>
    <mergeCell ref="D140:D142"/>
    <mergeCell ref="B143:B145"/>
    <mergeCell ref="D143:D145"/>
    <mergeCell ref="B146:B156"/>
    <mergeCell ref="D146:D156"/>
    <mergeCell ref="B164:B165"/>
    <mergeCell ref="D164:D165"/>
    <mergeCell ref="B32:B33"/>
    <mergeCell ref="B46:B50"/>
    <mergeCell ref="D46:D50"/>
    <mergeCell ref="B81:B83"/>
    <mergeCell ref="D81:D83"/>
    <mergeCell ref="B96:B97"/>
    <mergeCell ref="D96:D97"/>
    <mergeCell ref="B157:B158"/>
    <mergeCell ref="D157:D158"/>
    <mergeCell ref="B159:B160"/>
    <mergeCell ref="D159:D160"/>
    <mergeCell ref="B161:B163"/>
    <mergeCell ref="D161:D163"/>
    <mergeCell ref="B140:B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workbookViewId="0">
      <selection activeCell="D4" sqref="D4:F4"/>
    </sheetView>
  </sheetViews>
  <sheetFormatPr defaultColWidth="8.7265625" defaultRowHeight="11.5" x14ac:dyDescent="0.25"/>
  <cols>
    <col min="1" max="1" width="5.453125" style="4" customWidth="1"/>
    <col min="2" max="4" width="8.7265625" style="3"/>
    <col min="5" max="5" width="19.81640625" style="3" customWidth="1"/>
    <col min="6" max="6" width="27.7265625" style="3" customWidth="1"/>
    <col min="7" max="7" width="8.7265625" style="17"/>
    <col min="8" max="16" width="8.7265625" style="3"/>
    <col min="17" max="17" width="19.54296875" style="3" customWidth="1"/>
    <col min="18" max="18" width="14.453125" style="3" customWidth="1"/>
    <col min="19" max="19" width="22.54296875" style="3" customWidth="1"/>
    <col min="20" max="20" width="19.7265625" style="3" customWidth="1"/>
    <col min="21" max="16384" width="8.7265625" style="3"/>
  </cols>
  <sheetData>
    <row r="1" spans="1:20" x14ac:dyDescent="0.25">
      <c r="A1" s="42" t="s">
        <v>220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P1" s="5" t="s">
        <v>0</v>
      </c>
      <c r="Q1" s="5"/>
      <c r="R1" s="5"/>
    </row>
    <row r="2" spans="1:20" x14ac:dyDescent="0.25">
      <c r="A2" s="42" t="s">
        <v>222</v>
      </c>
      <c r="B2" s="7">
        <v>1</v>
      </c>
      <c r="C2" s="8"/>
      <c r="D2" s="8">
        <v>3425</v>
      </c>
      <c r="E2" s="8" t="s">
        <v>20</v>
      </c>
      <c r="F2" s="8" t="s">
        <v>21</v>
      </c>
      <c r="G2" s="7">
        <v>13.5</v>
      </c>
      <c r="H2" s="8">
        <v>1</v>
      </c>
      <c r="I2" s="8">
        <v>2</v>
      </c>
      <c r="J2" s="8">
        <v>6</v>
      </c>
      <c r="K2" s="8">
        <v>2</v>
      </c>
      <c r="L2" s="8">
        <v>6</v>
      </c>
      <c r="M2" s="8">
        <v>2.5</v>
      </c>
      <c r="P2" s="7">
        <v>1</v>
      </c>
      <c r="Q2" s="7" t="s">
        <v>267</v>
      </c>
      <c r="R2" s="7" t="s">
        <v>277</v>
      </c>
      <c r="S2" s="8" t="s">
        <v>20</v>
      </c>
      <c r="T2" s="8" t="s">
        <v>21</v>
      </c>
    </row>
    <row r="3" spans="1:20" x14ac:dyDescent="0.25">
      <c r="A3" s="42" t="s">
        <v>222</v>
      </c>
      <c r="B3" s="7">
        <v>2</v>
      </c>
      <c r="C3" s="8"/>
      <c r="D3" s="8">
        <v>6904</v>
      </c>
      <c r="E3" s="8" t="s">
        <v>34</v>
      </c>
      <c r="F3" s="8" t="s">
        <v>35</v>
      </c>
      <c r="G3" s="7">
        <v>16</v>
      </c>
      <c r="H3" s="8">
        <v>2</v>
      </c>
      <c r="I3" s="8">
        <v>15</v>
      </c>
      <c r="J3" s="8">
        <v>1</v>
      </c>
      <c r="K3" s="8">
        <v>4</v>
      </c>
      <c r="L3" s="8">
        <v>8</v>
      </c>
      <c r="M3" s="8">
        <v>1</v>
      </c>
      <c r="P3" s="7">
        <v>2</v>
      </c>
      <c r="Q3" s="7" t="s">
        <v>267</v>
      </c>
      <c r="R3" s="7" t="s">
        <v>277</v>
      </c>
      <c r="S3" s="8" t="s">
        <v>34</v>
      </c>
      <c r="T3" s="8" t="s">
        <v>35</v>
      </c>
    </row>
    <row r="4" spans="1:20" x14ac:dyDescent="0.25">
      <c r="A4" s="42" t="s">
        <v>222</v>
      </c>
      <c r="B4" s="7">
        <v>3</v>
      </c>
      <c r="C4" s="8"/>
      <c r="D4" s="8">
        <v>4150</v>
      </c>
      <c r="E4" s="8" t="s">
        <v>26</v>
      </c>
      <c r="F4" s="8" t="s">
        <v>27</v>
      </c>
      <c r="G4" s="7">
        <v>17</v>
      </c>
      <c r="H4" s="8">
        <v>3</v>
      </c>
      <c r="I4" s="8">
        <v>3</v>
      </c>
      <c r="J4" s="8">
        <v>2</v>
      </c>
      <c r="K4" s="8">
        <v>3</v>
      </c>
      <c r="L4" s="8">
        <v>10</v>
      </c>
      <c r="M4" s="8">
        <v>6</v>
      </c>
      <c r="P4" s="7">
        <v>3</v>
      </c>
      <c r="Q4" s="7" t="s">
        <v>267</v>
      </c>
      <c r="R4" s="7" t="s">
        <v>277</v>
      </c>
      <c r="S4" s="8" t="s">
        <v>26</v>
      </c>
      <c r="T4" s="8" t="s">
        <v>27</v>
      </c>
    </row>
    <row r="5" spans="1:20" x14ac:dyDescent="0.25">
      <c r="A5" s="42" t="s">
        <v>222</v>
      </c>
      <c r="B5" s="7">
        <v>4</v>
      </c>
      <c r="C5" s="8"/>
      <c r="D5" s="8">
        <v>6635</v>
      </c>
      <c r="E5" s="8" t="s">
        <v>17</v>
      </c>
      <c r="F5" s="8" t="s">
        <v>18</v>
      </c>
      <c r="G5" s="7">
        <v>24</v>
      </c>
      <c r="H5" s="8">
        <v>5</v>
      </c>
      <c r="I5" s="8">
        <v>6</v>
      </c>
      <c r="J5" s="8">
        <v>5</v>
      </c>
      <c r="K5" s="8">
        <v>5</v>
      </c>
      <c r="L5" s="8">
        <v>3</v>
      </c>
      <c r="M5" s="8">
        <v>10</v>
      </c>
    </row>
    <row r="6" spans="1:20" x14ac:dyDescent="0.25">
      <c r="A6" s="42" t="s">
        <v>222</v>
      </c>
      <c r="B6" s="7">
        <v>5</v>
      </c>
      <c r="C6" s="8"/>
      <c r="D6" s="8">
        <v>7049</v>
      </c>
      <c r="E6" s="8" t="s">
        <v>29</v>
      </c>
      <c r="F6" s="8" t="s">
        <v>280</v>
      </c>
      <c r="G6" s="7">
        <v>25</v>
      </c>
      <c r="H6" s="8">
        <v>8</v>
      </c>
      <c r="I6" s="8">
        <v>4</v>
      </c>
      <c r="J6" s="8">
        <v>4</v>
      </c>
      <c r="K6" s="8">
        <v>15</v>
      </c>
      <c r="L6" s="8">
        <v>4</v>
      </c>
      <c r="M6" s="8">
        <v>5</v>
      </c>
    </row>
    <row r="7" spans="1:20" x14ac:dyDescent="0.25">
      <c r="A7" s="42" t="s">
        <v>222</v>
      </c>
      <c r="B7" s="7">
        <v>6</v>
      </c>
      <c r="C7" s="8"/>
      <c r="D7" s="8" t="s">
        <v>14</v>
      </c>
      <c r="E7" s="8" t="s">
        <v>15</v>
      </c>
      <c r="F7" s="8" t="s">
        <v>16</v>
      </c>
      <c r="G7" s="7">
        <v>29</v>
      </c>
      <c r="H7" s="8">
        <v>7</v>
      </c>
      <c r="I7" s="8">
        <v>15</v>
      </c>
      <c r="J7" s="8">
        <v>15</v>
      </c>
      <c r="K7" s="8">
        <v>1</v>
      </c>
      <c r="L7" s="8">
        <v>2</v>
      </c>
      <c r="M7" s="8">
        <v>4</v>
      </c>
    </row>
    <row r="8" spans="1:20" x14ac:dyDescent="0.25">
      <c r="A8" s="42" t="s">
        <v>222</v>
      </c>
      <c r="B8" s="7">
        <v>7</v>
      </c>
      <c r="C8" s="8"/>
      <c r="D8" s="8">
        <v>4959</v>
      </c>
      <c r="E8" s="8" t="s">
        <v>32</v>
      </c>
      <c r="F8" s="8" t="s">
        <v>33</v>
      </c>
      <c r="G8" s="7">
        <v>35</v>
      </c>
      <c r="H8" s="8">
        <v>4</v>
      </c>
      <c r="I8" s="8">
        <v>1</v>
      </c>
      <c r="J8" s="8">
        <v>15</v>
      </c>
      <c r="K8" s="8">
        <v>15</v>
      </c>
      <c r="L8" s="8">
        <v>7</v>
      </c>
      <c r="M8" s="8">
        <v>8</v>
      </c>
    </row>
    <row r="9" spans="1:20" x14ac:dyDescent="0.25">
      <c r="A9" s="42" t="s">
        <v>222</v>
      </c>
      <c r="B9" s="7">
        <v>8</v>
      </c>
      <c r="C9" s="8"/>
      <c r="D9" s="8">
        <v>63344</v>
      </c>
      <c r="E9" s="8" t="s">
        <v>22</v>
      </c>
      <c r="F9" s="8" t="s">
        <v>23</v>
      </c>
      <c r="G9" s="7">
        <v>40.5</v>
      </c>
      <c r="H9" s="8">
        <v>15</v>
      </c>
      <c r="I9" s="8">
        <v>15</v>
      </c>
      <c r="J9" s="8">
        <v>7</v>
      </c>
      <c r="K9" s="8">
        <v>15</v>
      </c>
      <c r="L9" s="8">
        <v>1</v>
      </c>
      <c r="M9" s="8">
        <v>2.5</v>
      </c>
    </row>
    <row r="10" spans="1:20" x14ac:dyDescent="0.25">
      <c r="A10" s="42" t="s">
        <v>222</v>
      </c>
      <c r="B10" s="7">
        <v>9</v>
      </c>
      <c r="C10" s="8"/>
      <c r="D10" s="8" t="s">
        <v>40</v>
      </c>
      <c r="E10" s="8" t="s">
        <v>41</v>
      </c>
      <c r="F10" s="8" t="s">
        <v>42</v>
      </c>
      <c r="G10" s="7">
        <v>43</v>
      </c>
      <c r="H10" s="8">
        <v>6</v>
      </c>
      <c r="I10" s="8">
        <v>8</v>
      </c>
      <c r="J10" s="8">
        <v>3</v>
      </c>
      <c r="K10" s="8">
        <v>15</v>
      </c>
      <c r="L10" s="8">
        <v>15</v>
      </c>
      <c r="M10" s="8">
        <v>11</v>
      </c>
    </row>
    <row r="11" spans="1:20" x14ac:dyDescent="0.25">
      <c r="A11" s="42" t="s">
        <v>222</v>
      </c>
      <c r="B11" s="7">
        <v>10</v>
      </c>
      <c r="C11" s="8"/>
      <c r="D11" s="8">
        <v>7034</v>
      </c>
      <c r="E11" s="8" t="s">
        <v>36</v>
      </c>
      <c r="F11" s="8" t="s">
        <v>37</v>
      </c>
      <c r="G11" s="7">
        <v>51</v>
      </c>
      <c r="H11" s="8">
        <v>9</v>
      </c>
      <c r="I11" s="8">
        <v>15</v>
      </c>
      <c r="J11" s="8">
        <v>15</v>
      </c>
      <c r="K11" s="8">
        <v>15</v>
      </c>
      <c r="L11" s="8">
        <v>5</v>
      </c>
      <c r="M11" s="8">
        <v>7</v>
      </c>
    </row>
    <row r="12" spans="1:20" x14ac:dyDescent="0.25">
      <c r="A12" s="42" t="s">
        <v>222</v>
      </c>
      <c r="B12" s="7">
        <v>11</v>
      </c>
      <c r="C12" s="8"/>
      <c r="D12" s="8">
        <v>3846</v>
      </c>
      <c r="E12" s="8" t="s">
        <v>38</v>
      </c>
      <c r="F12" s="8" t="s">
        <v>39</v>
      </c>
      <c r="G12" s="7">
        <v>56</v>
      </c>
      <c r="H12" s="8">
        <v>10</v>
      </c>
      <c r="I12" s="8">
        <v>7</v>
      </c>
      <c r="J12" s="8">
        <v>15</v>
      </c>
      <c r="K12" s="8">
        <v>15</v>
      </c>
      <c r="L12" s="8">
        <v>9</v>
      </c>
      <c r="M12" s="8">
        <v>15</v>
      </c>
    </row>
    <row r="13" spans="1:20" x14ac:dyDescent="0.25">
      <c r="A13" s="42" t="s">
        <v>222</v>
      </c>
      <c r="B13" s="7">
        <v>12</v>
      </c>
      <c r="C13" s="8"/>
      <c r="D13" s="8">
        <v>6827</v>
      </c>
      <c r="E13" s="8" t="s">
        <v>30</v>
      </c>
      <c r="F13" s="8" t="s">
        <v>31</v>
      </c>
      <c r="G13" s="7">
        <v>59</v>
      </c>
      <c r="H13" s="8">
        <v>15</v>
      </c>
      <c r="I13" s="8">
        <v>5</v>
      </c>
      <c r="J13" s="8">
        <v>15</v>
      </c>
      <c r="K13" s="8">
        <v>15</v>
      </c>
      <c r="L13" s="8">
        <v>15</v>
      </c>
      <c r="M13" s="8">
        <v>9</v>
      </c>
    </row>
    <row r="14" spans="1:20" x14ac:dyDescent="0.25">
      <c r="A14" s="42" t="s">
        <v>222</v>
      </c>
      <c r="B14" s="7">
        <v>13</v>
      </c>
      <c r="C14" s="8"/>
      <c r="D14" s="8">
        <v>6637</v>
      </c>
      <c r="E14" s="8" t="s">
        <v>43</v>
      </c>
      <c r="F14" s="8" t="s">
        <v>44</v>
      </c>
      <c r="G14" s="7">
        <v>72</v>
      </c>
      <c r="H14" s="8">
        <v>15</v>
      </c>
      <c r="I14" s="8">
        <v>15</v>
      </c>
      <c r="J14" s="8">
        <v>15</v>
      </c>
      <c r="K14" s="8">
        <v>15</v>
      </c>
      <c r="L14" s="8">
        <v>15</v>
      </c>
      <c r="M14" s="8">
        <v>12</v>
      </c>
    </row>
    <row r="15" spans="1:20" x14ac:dyDescent="0.25">
      <c r="A15" s="42" t="s">
        <v>222</v>
      </c>
      <c r="B15" s="7">
        <v>14</v>
      </c>
      <c r="C15" s="8"/>
      <c r="D15" s="8">
        <v>6411</v>
      </c>
      <c r="E15" s="8" t="s">
        <v>24</v>
      </c>
      <c r="F15" s="8" t="s">
        <v>25</v>
      </c>
      <c r="G15" s="7">
        <v>75</v>
      </c>
      <c r="H15" s="8">
        <v>15</v>
      </c>
      <c r="I15" s="8">
        <v>15</v>
      </c>
      <c r="J15" s="8">
        <v>15</v>
      </c>
      <c r="K15" s="8">
        <v>15</v>
      </c>
      <c r="L15" s="8">
        <v>15</v>
      </c>
      <c r="M15" s="8">
        <v>15</v>
      </c>
    </row>
    <row r="16" spans="1:20" x14ac:dyDescent="0.25">
      <c r="A16" s="42"/>
      <c r="B16" s="5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6" t="s">
        <v>5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12</v>
      </c>
      <c r="M16" s="5" t="s">
        <v>13</v>
      </c>
      <c r="P16" s="5" t="s">
        <v>0</v>
      </c>
      <c r="Q16" s="5"/>
      <c r="R16" s="5"/>
    </row>
    <row r="17" spans="1:20" x14ac:dyDescent="0.25">
      <c r="A17" s="42" t="s">
        <v>226</v>
      </c>
      <c r="B17" s="9">
        <v>1</v>
      </c>
      <c r="C17" s="10"/>
      <c r="D17" s="10">
        <v>6380</v>
      </c>
      <c r="E17" s="10" t="s">
        <v>53</v>
      </c>
      <c r="F17" s="10" t="s">
        <v>289</v>
      </c>
      <c r="G17" s="9">
        <v>15</v>
      </c>
      <c r="H17" s="10">
        <v>4</v>
      </c>
      <c r="I17" s="10">
        <v>2</v>
      </c>
      <c r="J17" s="10">
        <v>2</v>
      </c>
      <c r="K17" s="10" t="s">
        <v>28</v>
      </c>
      <c r="L17" s="10">
        <v>6</v>
      </c>
      <c r="M17" s="10">
        <v>1</v>
      </c>
      <c r="P17" s="9">
        <v>1</v>
      </c>
      <c r="Q17" s="9" t="s">
        <v>270</v>
      </c>
      <c r="R17" s="9" t="s">
        <v>277</v>
      </c>
      <c r="S17" s="10" t="s">
        <v>53</v>
      </c>
      <c r="T17" s="10" t="s">
        <v>289</v>
      </c>
    </row>
    <row r="18" spans="1:20" x14ac:dyDescent="0.25">
      <c r="A18" s="42" t="s">
        <v>226</v>
      </c>
      <c r="B18" s="9">
        <v>2</v>
      </c>
      <c r="C18" s="10"/>
      <c r="D18" s="10">
        <v>8456</v>
      </c>
      <c r="E18" s="10" t="s">
        <v>45</v>
      </c>
      <c r="F18" s="10" t="s">
        <v>287</v>
      </c>
      <c r="G18" s="9">
        <v>21</v>
      </c>
      <c r="H18" s="10">
        <v>6</v>
      </c>
      <c r="I18" s="10">
        <v>5</v>
      </c>
      <c r="J18" s="10">
        <v>1</v>
      </c>
      <c r="K18" s="10">
        <v>4</v>
      </c>
      <c r="L18" s="10">
        <v>5</v>
      </c>
      <c r="M18" s="10">
        <v>7.5</v>
      </c>
      <c r="P18" s="9" t="s">
        <v>271</v>
      </c>
      <c r="Q18" s="9" t="s">
        <v>270</v>
      </c>
      <c r="R18" s="9" t="s">
        <v>277</v>
      </c>
      <c r="S18" s="10" t="s">
        <v>45</v>
      </c>
      <c r="T18" s="10" t="s">
        <v>287</v>
      </c>
    </row>
    <row r="19" spans="1:20" x14ac:dyDescent="0.25">
      <c r="A19" s="42" t="s">
        <v>226</v>
      </c>
      <c r="B19" s="9">
        <v>2</v>
      </c>
      <c r="C19" s="10"/>
      <c r="D19" s="10" t="s">
        <v>47</v>
      </c>
      <c r="E19" s="10" t="s">
        <v>48</v>
      </c>
      <c r="F19" s="10" t="s">
        <v>49</v>
      </c>
      <c r="G19" s="9">
        <v>21</v>
      </c>
      <c r="H19" s="10">
        <v>7</v>
      </c>
      <c r="I19" s="10">
        <v>4</v>
      </c>
      <c r="J19" s="10">
        <v>5</v>
      </c>
      <c r="K19" s="10">
        <v>3</v>
      </c>
      <c r="L19" s="10">
        <v>2</v>
      </c>
      <c r="M19" s="10">
        <v>9</v>
      </c>
      <c r="P19" s="9" t="s">
        <v>271</v>
      </c>
      <c r="Q19" s="9" t="s">
        <v>270</v>
      </c>
      <c r="R19" s="9" t="s">
        <v>277</v>
      </c>
      <c r="S19" s="10" t="s">
        <v>48</v>
      </c>
      <c r="T19" s="10" t="s">
        <v>49</v>
      </c>
    </row>
    <row r="20" spans="1:20" x14ac:dyDescent="0.25">
      <c r="A20" s="42" t="s">
        <v>226</v>
      </c>
      <c r="B20" s="9">
        <v>4</v>
      </c>
      <c r="C20" s="10"/>
      <c r="D20" s="10">
        <v>6334</v>
      </c>
      <c r="E20" s="10" t="s">
        <v>52</v>
      </c>
      <c r="F20" s="10" t="s">
        <v>286</v>
      </c>
      <c r="G20" s="9">
        <v>22</v>
      </c>
      <c r="H20" s="10">
        <v>3</v>
      </c>
      <c r="I20" s="10">
        <v>8</v>
      </c>
      <c r="J20" s="10">
        <v>6</v>
      </c>
      <c r="K20" s="10">
        <v>5</v>
      </c>
      <c r="L20" s="10">
        <v>4</v>
      </c>
      <c r="M20" s="10">
        <v>4</v>
      </c>
    </row>
    <row r="21" spans="1:20" x14ac:dyDescent="0.25">
      <c r="A21" s="42" t="s">
        <v>226</v>
      </c>
      <c r="B21" s="9">
        <v>4</v>
      </c>
      <c r="C21" s="10"/>
      <c r="D21" s="10">
        <v>6027</v>
      </c>
      <c r="E21" s="10" t="s">
        <v>54</v>
      </c>
      <c r="F21" s="10" t="s">
        <v>278</v>
      </c>
      <c r="G21" s="9">
        <v>22</v>
      </c>
      <c r="H21" s="10">
        <v>2</v>
      </c>
      <c r="I21" s="10">
        <v>3</v>
      </c>
      <c r="J21" s="10">
        <v>14</v>
      </c>
      <c r="K21" s="10">
        <v>2</v>
      </c>
      <c r="L21" s="10">
        <v>1</v>
      </c>
      <c r="M21" s="10">
        <v>14</v>
      </c>
    </row>
    <row r="22" spans="1:20" x14ac:dyDescent="0.25">
      <c r="A22" s="42" t="s">
        <v>226</v>
      </c>
      <c r="B22" s="9">
        <v>6</v>
      </c>
      <c r="C22" s="10"/>
      <c r="D22" s="10">
        <v>7073</v>
      </c>
      <c r="E22" s="10" t="s">
        <v>57</v>
      </c>
      <c r="F22" s="10" t="s">
        <v>58</v>
      </c>
      <c r="G22" s="9">
        <v>22.5</v>
      </c>
      <c r="H22" s="10">
        <v>5</v>
      </c>
      <c r="I22" s="10">
        <v>6</v>
      </c>
      <c r="J22" s="10">
        <v>3</v>
      </c>
      <c r="K22" s="10">
        <v>1</v>
      </c>
      <c r="L22" s="10">
        <v>8</v>
      </c>
      <c r="M22" s="10">
        <v>7.5</v>
      </c>
    </row>
    <row r="23" spans="1:20" x14ac:dyDescent="0.25">
      <c r="A23" s="42" t="s">
        <v>226</v>
      </c>
      <c r="B23" s="9">
        <v>7</v>
      </c>
      <c r="C23" s="10"/>
      <c r="D23" s="10">
        <v>7129</v>
      </c>
      <c r="E23" s="10" t="s">
        <v>50</v>
      </c>
      <c r="F23" s="10" t="s">
        <v>51</v>
      </c>
      <c r="G23" s="9">
        <v>26</v>
      </c>
      <c r="H23" s="10">
        <v>8</v>
      </c>
      <c r="I23" s="10">
        <v>1</v>
      </c>
      <c r="J23" s="10">
        <v>4</v>
      </c>
      <c r="K23" s="10">
        <v>6</v>
      </c>
      <c r="L23" s="10">
        <v>7</v>
      </c>
      <c r="M23" s="10">
        <v>10</v>
      </c>
    </row>
    <row r="24" spans="1:20" x14ac:dyDescent="0.25">
      <c r="A24" s="42" t="s">
        <v>226</v>
      </c>
      <c r="B24" s="9">
        <v>8</v>
      </c>
      <c r="C24" s="10"/>
      <c r="D24" s="10">
        <v>4389</v>
      </c>
      <c r="E24" s="10" t="s">
        <v>61</v>
      </c>
      <c r="F24" s="10" t="s">
        <v>62</v>
      </c>
      <c r="G24" s="9">
        <v>35</v>
      </c>
      <c r="H24" s="10">
        <v>9</v>
      </c>
      <c r="I24" s="10">
        <v>7</v>
      </c>
      <c r="J24" s="10">
        <v>14</v>
      </c>
      <c r="K24" s="10">
        <v>14</v>
      </c>
      <c r="L24" s="10">
        <v>3</v>
      </c>
      <c r="M24" s="10">
        <v>2</v>
      </c>
    </row>
    <row r="25" spans="1:20" x14ac:dyDescent="0.25">
      <c r="A25" s="42" t="s">
        <v>226</v>
      </c>
      <c r="B25" s="9">
        <v>9</v>
      </c>
      <c r="C25" s="10"/>
      <c r="D25" s="10">
        <v>4409</v>
      </c>
      <c r="E25" s="10" t="s">
        <v>55</v>
      </c>
      <c r="F25" s="10" t="s">
        <v>56</v>
      </c>
      <c r="G25" s="9">
        <v>44</v>
      </c>
      <c r="H25" s="10">
        <v>1</v>
      </c>
      <c r="I25" s="10">
        <v>14</v>
      </c>
      <c r="J25" s="10">
        <v>14</v>
      </c>
      <c r="K25" s="10">
        <v>14</v>
      </c>
      <c r="L25" s="10">
        <v>10</v>
      </c>
      <c r="M25" s="10">
        <v>5</v>
      </c>
    </row>
    <row r="26" spans="1:20" x14ac:dyDescent="0.25">
      <c r="A26" s="42" t="s">
        <v>226</v>
      </c>
      <c r="B26" s="9">
        <v>10</v>
      </c>
      <c r="C26" s="10"/>
      <c r="D26" s="10">
        <v>6447</v>
      </c>
      <c r="E26" s="10" t="s">
        <v>59</v>
      </c>
      <c r="F26" s="10" t="s">
        <v>60</v>
      </c>
      <c r="G26" s="9">
        <v>50</v>
      </c>
      <c r="H26" s="10">
        <v>14</v>
      </c>
      <c r="I26" s="10">
        <v>14</v>
      </c>
      <c r="J26" s="10">
        <v>14</v>
      </c>
      <c r="K26" s="10">
        <v>10</v>
      </c>
      <c r="L26" s="10">
        <v>9</v>
      </c>
      <c r="M26" s="10">
        <v>3</v>
      </c>
    </row>
    <row r="27" spans="1:20" x14ac:dyDescent="0.25">
      <c r="A27" s="42" t="s">
        <v>226</v>
      </c>
      <c r="B27" s="9">
        <v>11</v>
      </c>
      <c r="C27" s="10"/>
      <c r="D27" s="10">
        <v>4579</v>
      </c>
      <c r="E27" s="10" t="s">
        <v>68</v>
      </c>
      <c r="F27" s="10" t="s">
        <v>196</v>
      </c>
      <c r="G27" s="9">
        <v>58</v>
      </c>
      <c r="H27" s="10">
        <v>14</v>
      </c>
      <c r="I27" s="10">
        <v>14</v>
      </c>
      <c r="J27" s="10">
        <v>14</v>
      </c>
      <c r="K27" s="10">
        <v>8</v>
      </c>
      <c r="L27" s="10">
        <v>11</v>
      </c>
      <c r="M27" s="10">
        <v>11</v>
      </c>
    </row>
    <row r="28" spans="1:20" x14ac:dyDescent="0.25">
      <c r="A28" s="42" t="s">
        <v>226</v>
      </c>
      <c r="B28" s="9">
        <v>12</v>
      </c>
      <c r="C28" s="10"/>
      <c r="D28" s="10" t="s">
        <v>65</v>
      </c>
      <c r="E28" s="10" t="s">
        <v>66</v>
      </c>
      <c r="F28" s="10" t="s">
        <v>67</v>
      </c>
      <c r="G28" s="9">
        <v>61</v>
      </c>
      <c r="H28" s="10">
        <v>14</v>
      </c>
      <c r="I28" s="10">
        <v>14</v>
      </c>
      <c r="J28" s="10">
        <v>14</v>
      </c>
      <c r="K28" s="10">
        <v>7</v>
      </c>
      <c r="L28" s="10">
        <v>14</v>
      </c>
      <c r="M28" s="10">
        <v>12</v>
      </c>
    </row>
    <row r="29" spans="1:20" x14ac:dyDescent="0.25">
      <c r="A29" s="42" t="s">
        <v>226</v>
      </c>
      <c r="B29" s="9">
        <v>13</v>
      </c>
      <c r="C29" s="10"/>
      <c r="D29" s="10">
        <v>5933</v>
      </c>
      <c r="E29" s="10" t="s">
        <v>63</v>
      </c>
      <c r="F29" s="10" t="s">
        <v>64</v>
      </c>
      <c r="G29" s="9">
        <v>62</v>
      </c>
      <c r="H29" s="10">
        <v>14</v>
      </c>
      <c r="I29" s="10">
        <v>14</v>
      </c>
      <c r="J29" s="10">
        <v>14</v>
      </c>
      <c r="K29" s="10">
        <v>14</v>
      </c>
      <c r="L29" s="10">
        <v>14</v>
      </c>
      <c r="M29" s="10">
        <v>6</v>
      </c>
    </row>
    <row r="30" spans="1:20" x14ac:dyDescent="0.25">
      <c r="A30" s="42"/>
      <c r="B30" s="5" t="s">
        <v>0</v>
      </c>
      <c r="C30" s="5" t="s">
        <v>1</v>
      </c>
      <c r="D30" s="5" t="s">
        <v>2</v>
      </c>
      <c r="E30" s="5" t="s">
        <v>3</v>
      </c>
      <c r="F30" s="5" t="s">
        <v>4</v>
      </c>
      <c r="G30" s="6" t="s">
        <v>5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  <c r="M30" s="5" t="s">
        <v>13</v>
      </c>
      <c r="P30" s="6" t="s">
        <v>318</v>
      </c>
      <c r="Q30" s="6" t="s">
        <v>272</v>
      </c>
      <c r="R30" s="59" t="s">
        <v>277</v>
      </c>
      <c r="S30" s="5" t="s">
        <v>72</v>
      </c>
      <c r="T30" s="5" t="s">
        <v>294</v>
      </c>
    </row>
    <row r="31" spans="1:20" x14ac:dyDescent="0.25">
      <c r="A31" s="42" t="s">
        <v>223</v>
      </c>
      <c r="B31" s="6">
        <v>1</v>
      </c>
      <c r="C31" s="5"/>
      <c r="D31" s="5">
        <v>6694</v>
      </c>
      <c r="E31" s="5" t="s">
        <v>72</v>
      </c>
      <c r="F31" s="5" t="s">
        <v>294</v>
      </c>
      <c r="G31" s="6">
        <v>14</v>
      </c>
      <c r="H31" s="5">
        <v>8</v>
      </c>
      <c r="I31" s="5">
        <v>1</v>
      </c>
      <c r="J31" s="5">
        <v>2</v>
      </c>
      <c r="K31" s="5">
        <v>6</v>
      </c>
      <c r="L31" s="5">
        <v>2</v>
      </c>
      <c r="M31" s="5">
        <v>3</v>
      </c>
      <c r="P31" s="6" t="s">
        <v>318</v>
      </c>
      <c r="Q31" s="6" t="s">
        <v>272</v>
      </c>
      <c r="R31" s="59" t="s">
        <v>277</v>
      </c>
      <c r="S31" s="5" t="s">
        <v>83</v>
      </c>
      <c r="T31" s="5" t="s">
        <v>84</v>
      </c>
    </row>
    <row r="32" spans="1:20" x14ac:dyDescent="0.25">
      <c r="A32" s="42" t="s">
        <v>223</v>
      </c>
      <c r="B32" s="6">
        <v>1</v>
      </c>
      <c r="C32" s="5"/>
      <c r="D32" s="5">
        <v>4115</v>
      </c>
      <c r="E32" s="5" t="s">
        <v>83</v>
      </c>
      <c r="F32" s="5" t="s">
        <v>84</v>
      </c>
      <c r="G32" s="6">
        <v>14</v>
      </c>
      <c r="H32" s="5">
        <v>1</v>
      </c>
      <c r="I32" s="5">
        <v>4</v>
      </c>
      <c r="J32" s="5">
        <v>3</v>
      </c>
      <c r="K32" s="5">
        <v>1</v>
      </c>
      <c r="L32" s="5">
        <v>14</v>
      </c>
      <c r="M32" s="5">
        <v>5</v>
      </c>
      <c r="P32" s="6">
        <v>3</v>
      </c>
      <c r="Q32" s="6" t="s">
        <v>272</v>
      </c>
      <c r="R32" s="59" t="s">
        <v>277</v>
      </c>
      <c r="S32" s="5" t="s">
        <v>70</v>
      </c>
      <c r="T32" s="5" t="s">
        <v>71</v>
      </c>
    </row>
    <row r="33" spans="1:20" x14ac:dyDescent="0.25">
      <c r="A33" s="42" t="s">
        <v>223</v>
      </c>
      <c r="B33" s="6">
        <v>3</v>
      </c>
      <c r="C33" s="5"/>
      <c r="D33" s="5">
        <v>3608</v>
      </c>
      <c r="E33" s="5" t="s">
        <v>70</v>
      </c>
      <c r="F33" s="5" t="s">
        <v>71</v>
      </c>
      <c r="G33" s="6">
        <v>15</v>
      </c>
      <c r="H33" s="5">
        <v>3</v>
      </c>
      <c r="I33" s="5">
        <v>5</v>
      </c>
      <c r="J33" s="5">
        <v>1</v>
      </c>
      <c r="K33" s="5">
        <v>5</v>
      </c>
      <c r="L33" s="5">
        <v>1</v>
      </c>
      <c r="M33" s="5">
        <v>6</v>
      </c>
    </row>
    <row r="34" spans="1:20" x14ac:dyDescent="0.25">
      <c r="A34" s="42" t="s">
        <v>223</v>
      </c>
      <c r="B34" s="6">
        <v>4</v>
      </c>
      <c r="C34" s="5"/>
      <c r="D34" s="5" t="s">
        <v>80</v>
      </c>
      <c r="E34" s="5" t="s">
        <v>81</v>
      </c>
      <c r="F34" s="5" t="s">
        <v>82</v>
      </c>
      <c r="G34" s="6">
        <v>32</v>
      </c>
      <c r="H34" s="5">
        <v>7</v>
      </c>
      <c r="I34" s="5">
        <v>9</v>
      </c>
      <c r="J34" s="5">
        <v>4</v>
      </c>
      <c r="K34" s="5">
        <v>14</v>
      </c>
      <c r="L34" s="5">
        <v>4</v>
      </c>
      <c r="M34" s="5">
        <v>8</v>
      </c>
    </row>
    <row r="35" spans="1:20" x14ac:dyDescent="0.25">
      <c r="A35" s="42" t="s">
        <v>223</v>
      </c>
      <c r="B35" s="6">
        <v>5</v>
      </c>
      <c r="C35" s="5"/>
      <c r="D35" s="5" t="s">
        <v>77</v>
      </c>
      <c r="E35" s="5" t="s">
        <v>78</v>
      </c>
      <c r="F35" s="5" t="s">
        <v>79</v>
      </c>
      <c r="G35" s="6">
        <v>35</v>
      </c>
      <c r="H35" s="5">
        <v>9</v>
      </c>
      <c r="I35" s="5">
        <v>15</v>
      </c>
      <c r="J35" s="5">
        <v>6</v>
      </c>
      <c r="K35" s="5">
        <v>4</v>
      </c>
      <c r="L35" s="5">
        <v>7</v>
      </c>
      <c r="M35" s="5">
        <v>9</v>
      </c>
    </row>
    <row r="36" spans="1:20" x14ac:dyDescent="0.25">
      <c r="A36" s="42" t="s">
        <v>223</v>
      </c>
      <c r="B36" s="6">
        <v>6</v>
      </c>
      <c r="C36" s="5"/>
      <c r="D36" s="5">
        <v>6430</v>
      </c>
      <c r="E36" s="5" t="s">
        <v>73</v>
      </c>
      <c r="F36" s="5" t="s">
        <v>74</v>
      </c>
      <c r="G36" s="6">
        <v>36</v>
      </c>
      <c r="H36" s="5">
        <v>4</v>
      </c>
      <c r="I36" s="5">
        <v>2</v>
      </c>
      <c r="J36" s="5">
        <v>14</v>
      </c>
      <c r="K36" s="5">
        <v>2</v>
      </c>
      <c r="L36" s="5">
        <v>14</v>
      </c>
      <c r="M36" s="5">
        <v>14</v>
      </c>
    </row>
    <row r="37" spans="1:20" x14ac:dyDescent="0.25">
      <c r="A37" s="42" t="s">
        <v>223</v>
      </c>
      <c r="B37" s="6">
        <v>7</v>
      </c>
      <c r="C37" s="5"/>
      <c r="D37" s="5">
        <v>3127</v>
      </c>
      <c r="E37" s="5" t="s">
        <v>92</v>
      </c>
      <c r="F37" s="5" t="s">
        <v>93</v>
      </c>
      <c r="G37" s="6">
        <v>38</v>
      </c>
      <c r="H37" s="5">
        <v>15</v>
      </c>
      <c r="I37" s="5">
        <v>3</v>
      </c>
      <c r="J37" s="5">
        <v>14</v>
      </c>
      <c r="K37" s="5">
        <v>14</v>
      </c>
      <c r="L37" s="5">
        <v>3</v>
      </c>
      <c r="M37" s="5">
        <v>4</v>
      </c>
    </row>
    <row r="38" spans="1:20" x14ac:dyDescent="0.25">
      <c r="A38" s="42" t="s">
        <v>223</v>
      </c>
      <c r="B38" s="6">
        <v>8</v>
      </c>
      <c r="C38" s="5"/>
      <c r="D38" s="5">
        <v>4540</v>
      </c>
      <c r="E38" s="5" t="s">
        <v>75</v>
      </c>
      <c r="F38" s="5" t="s">
        <v>279</v>
      </c>
      <c r="G38" s="6">
        <v>39</v>
      </c>
      <c r="H38" s="5">
        <v>5</v>
      </c>
      <c r="I38" s="5">
        <v>15</v>
      </c>
      <c r="J38" s="5">
        <v>14</v>
      </c>
      <c r="K38" s="5">
        <v>14</v>
      </c>
      <c r="L38" s="5">
        <v>5</v>
      </c>
      <c r="M38" s="5">
        <v>1</v>
      </c>
    </row>
    <row r="39" spans="1:20" x14ac:dyDescent="0.25">
      <c r="A39" s="42" t="s">
        <v>223</v>
      </c>
      <c r="B39" s="6">
        <v>9</v>
      </c>
      <c r="C39" s="5"/>
      <c r="D39" s="5">
        <v>3910</v>
      </c>
      <c r="E39" s="5" t="s">
        <v>197</v>
      </c>
      <c r="F39" s="5" t="s">
        <v>198</v>
      </c>
      <c r="G39" s="6">
        <v>43</v>
      </c>
      <c r="H39" s="5">
        <v>2</v>
      </c>
      <c r="I39" s="5">
        <v>15</v>
      </c>
      <c r="J39" s="5">
        <v>14</v>
      </c>
      <c r="K39" s="5">
        <v>14</v>
      </c>
      <c r="L39" s="5">
        <v>6</v>
      </c>
      <c r="M39" s="5">
        <v>7</v>
      </c>
    </row>
    <row r="40" spans="1:20" x14ac:dyDescent="0.25">
      <c r="A40" s="42" t="s">
        <v>223</v>
      </c>
      <c r="B40" s="6">
        <v>10</v>
      </c>
      <c r="C40" s="5"/>
      <c r="D40" s="5">
        <v>6927</v>
      </c>
      <c r="E40" s="5" t="s">
        <v>88</v>
      </c>
      <c r="F40" s="5" t="s">
        <v>288</v>
      </c>
      <c r="G40" s="6">
        <v>44</v>
      </c>
      <c r="H40" s="5">
        <v>15</v>
      </c>
      <c r="I40" s="5">
        <v>6</v>
      </c>
      <c r="J40" s="5">
        <v>14</v>
      </c>
      <c r="K40" s="5">
        <v>14</v>
      </c>
      <c r="L40" s="5">
        <v>8</v>
      </c>
      <c r="M40" s="5">
        <v>2</v>
      </c>
    </row>
    <row r="41" spans="1:20" x14ac:dyDescent="0.25">
      <c r="A41" s="42" t="s">
        <v>223</v>
      </c>
      <c r="B41" s="6">
        <v>11</v>
      </c>
      <c r="C41" s="5"/>
      <c r="D41" s="5" t="s">
        <v>85</v>
      </c>
      <c r="E41" s="5" t="s">
        <v>86</v>
      </c>
      <c r="F41" s="5" t="s">
        <v>87</v>
      </c>
      <c r="G41" s="6">
        <v>46</v>
      </c>
      <c r="H41" s="5">
        <v>10</v>
      </c>
      <c r="I41" s="5">
        <v>15</v>
      </c>
      <c r="J41" s="5">
        <v>5</v>
      </c>
      <c r="K41" s="5">
        <v>3</v>
      </c>
      <c r="L41" s="5">
        <v>14</v>
      </c>
      <c r="M41" s="5">
        <v>14</v>
      </c>
    </row>
    <row r="42" spans="1:20" x14ac:dyDescent="0.25">
      <c r="A42" s="42" t="s">
        <v>223</v>
      </c>
      <c r="B42" s="6">
        <v>12</v>
      </c>
      <c r="C42" s="5"/>
      <c r="D42" s="5" t="s">
        <v>89</v>
      </c>
      <c r="E42" s="5" t="s">
        <v>90</v>
      </c>
      <c r="F42" s="5" t="s">
        <v>91</v>
      </c>
      <c r="G42" s="6">
        <v>48</v>
      </c>
      <c r="H42" s="5">
        <v>6</v>
      </c>
      <c r="I42" s="5">
        <v>15</v>
      </c>
      <c r="J42" s="5">
        <v>7</v>
      </c>
      <c r="K42" s="5">
        <v>7</v>
      </c>
      <c r="L42" s="5">
        <v>14</v>
      </c>
      <c r="M42" s="5">
        <v>14</v>
      </c>
    </row>
    <row r="43" spans="1:20" x14ac:dyDescent="0.25">
      <c r="A43" s="42" t="s">
        <v>223</v>
      </c>
      <c r="B43" s="6">
        <v>13</v>
      </c>
      <c r="C43" s="5"/>
      <c r="D43" s="5" t="s">
        <v>94</v>
      </c>
      <c r="E43" s="5" t="s">
        <v>95</v>
      </c>
      <c r="F43" s="5" t="s">
        <v>96</v>
      </c>
      <c r="G43" s="6">
        <v>63</v>
      </c>
      <c r="H43" s="5">
        <v>15</v>
      </c>
      <c r="I43" s="5">
        <v>7</v>
      </c>
      <c r="J43" s="5">
        <v>14</v>
      </c>
      <c r="K43" s="5">
        <v>14</v>
      </c>
      <c r="L43" s="5">
        <v>14</v>
      </c>
      <c r="M43" s="5">
        <v>14</v>
      </c>
    </row>
    <row r="44" spans="1:20" x14ac:dyDescent="0.25">
      <c r="A44" s="42" t="s">
        <v>223</v>
      </c>
      <c r="B44" s="6">
        <v>14</v>
      </c>
      <c r="C44" s="5"/>
      <c r="D44" s="5" t="s">
        <v>199</v>
      </c>
      <c r="E44" s="5" t="s">
        <v>200</v>
      </c>
      <c r="F44" s="5" t="s">
        <v>201</v>
      </c>
      <c r="G44" s="6">
        <v>68</v>
      </c>
      <c r="H44" s="5">
        <v>15</v>
      </c>
      <c r="I44" s="5">
        <v>8</v>
      </c>
      <c r="J44" s="5">
        <v>15</v>
      </c>
      <c r="K44" s="5">
        <v>15</v>
      </c>
      <c r="L44" s="5">
        <v>15</v>
      </c>
      <c r="M44" s="5">
        <v>15</v>
      </c>
    </row>
    <row r="45" spans="1:20" x14ac:dyDescent="0.25">
      <c r="A45" s="42"/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6" t="s">
        <v>5</v>
      </c>
      <c r="H45" s="5" t="s">
        <v>8</v>
      </c>
      <c r="I45" s="5" t="s">
        <v>9</v>
      </c>
      <c r="J45" s="5" t="s">
        <v>10</v>
      </c>
      <c r="K45" s="5" t="s">
        <v>11</v>
      </c>
      <c r="L45" s="5" t="s">
        <v>12</v>
      </c>
      <c r="M45" s="5" t="s">
        <v>13</v>
      </c>
      <c r="P45" s="5" t="s">
        <v>0</v>
      </c>
      <c r="Q45" s="5"/>
      <c r="R45" s="5"/>
    </row>
    <row r="46" spans="1:20" x14ac:dyDescent="0.25">
      <c r="A46" s="42" t="s">
        <v>224</v>
      </c>
      <c r="B46" s="11">
        <v>1</v>
      </c>
      <c r="C46" s="12"/>
      <c r="D46" s="12">
        <v>6090</v>
      </c>
      <c r="E46" s="12" t="s">
        <v>101</v>
      </c>
      <c r="F46" s="12" t="s">
        <v>102</v>
      </c>
      <c r="G46" s="11">
        <v>16</v>
      </c>
      <c r="H46" s="12">
        <v>6</v>
      </c>
      <c r="I46" s="12">
        <v>2</v>
      </c>
      <c r="J46" s="12">
        <v>3</v>
      </c>
      <c r="K46" s="12">
        <v>3</v>
      </c>
      <c r="L46" s="12">
        <v>2</v>
      </c>
      <c r="M46" s="12">
        <v>16</v>
      </c>
      <c r="P46" s="11">
        <v>1</v>
      </c>
      <c r="Q46" s="11" t="s">
        <v>273</v>
      </c>
      <c r="R46" s="11" t="s">
        <v>277</v>
      </c>
      <c r="S46" s="12" t="s">
        <v>101</v>
      </c>
      <c r="T46" s="12" t="s">
        <v>102</v>
      </c>
    </row>
    <row r="47" spans="1:20" x14ac:dyDescent="0.25">
      <c r="A47" s="42" t="s">
        <v>224</v>
      </c>
      <c r="B47" s="11">
        <v>2</v>
      </c>
      <c r="C47" s="12"/>
      <c r="D47" s="12">
        <v>4397</v>
      </c>
      <c r="E47" s="12" t="s">
        <v>117</v>
      </c>
      <c r="F47" s="12" t="s">
        <v>118</v>
      </c>
      <c r="G47" s="11">
        <v>19</v>
      </c>
      <c r="H47" s="12">
        <v>2</v>
      </c>
      <c r="I47" s="12">
        <v>3</v>
      </c>
      <c r="J47" s="12">
        <v>4</v>
      </c>
      <c r="K47" s="12">
        <v>5</v>
      </c>
      <c r="L47" s="12">
        <v>10</v>
      </c>
      <c r="M47" s="12">
        <v>5</v>
      </c>
      <c r="P47" s="11">
        <v>2</v>
      </c>
      <c r="Q47" s="11" t="s">
        <v>273</v>
      </c>
      <c r="R47" s="11" t="s">
        <v>277</v>
      </c>
      <c r="S47" s="12" t="s">
        <v>117</v>
      </c>
      <c r="T47" s="12" t="s">
        <v>118</v>
      </c>
    </row>
    <row r="48" spans="1:20" x14ac:dyDescent="0.25">
      <c r="A48" s="42" t="s">
        <v>224</v>
      </c>
      <c r="B48" s="11">
        <v>3</v>
      </c>
      <c r="C48" s="12"/>
      <c r="D48" s="12">
        <v>5596</v>
      </c>
      <c r="E48" s="12" t="s">
        <v>109</v>
      </c>
      <c r="F48" s="12" t="s">
        <v>110</v>
      </c>
      <c r="G48" s="11">
        <v>20</v>
      </c>
      <c r="H48" s="12">
        <v>1</v>
      </c>
      <c r="I48" s="12">
        <v>5</v>
      </c>
      <c r="J48" s="12">
        <v>1</v>
      </c>
      <c r="K48" s="12">
        <v>10</v>
      </c>
      <c r="L48" s="12">
        <v>11</v>
      </c>
      <c r="M48" s="12">
        <v>3</v>
      </c>
      <c r="P48" s="11">
        <v>3</v>
      </c>
      <c r="Q48" s="11" t="s">
        <v>273</v>
      </c>
      <c r="R48" s="11" t="s">
        <v>277</v>
      </c>
      <c r="S48" s="12" t="s">
        <v>109</v>
      </c>
      <c r="T48" s="12" t="s">
        <v>110</v>
      </c>
    </row>
    <row r="49" spans="1:20" x14ac:dyDescent="0.25">
      <c r="A49" s="42" t="s">
        <v>224</v>
      </c>
      <c r="B49" s="11">
        <v>4</v>
      </c>
      <c r="C49" s="12"/>
      <c r="D49" s="12" t="s">
        <v>103</v>
      </c>
      <c r="E49" s="12" t="s">
        <v>104</v>
      </c>
      <c r="F49" s="12" t="s">
        <v>105</v>
      </c>
      <c r="G49" s="11">
        <v>22</v>
      </c>
      <c r="H49" s="12">
        <v>11</v>
      </c>
      <c r="I49" s="12">
        <v>1</v>
      </c>
      <c r="J49" s="12">
        <v>2</v>
      </c>
      <c r="K49" s="12">
        <v>8</v>
      </c>
      <c r="L49" s="12">
        <v>9</v>
      </c>
      <c r="M49" s="12">
        <v>2</v>
      </c>
    </row>
    <row r="50" spans="1:20" x14ac:dyDescent="0.25">
      <c r="A50" s="42" t="s">
        <v>224</v>
      </c>
      <c r="B50" s="11">
        <v>5</v>
      </c>
      <c r="C50" s="12"/>
      <c r="D50" s="12">
        <v>807</v>
      </c>
      <c r="E50" s="12" t="s">
        <v>99</v>
      </c>
      <c r="F50" s="12" t="s">
        <v>100</v>
      </c>
      <c r="G50" s="11">
        <v>28</v>
      </c>
      <c r="H50" s="12">
        <v>5</v>
      </c>
      <c r="I50" s="12">
        <v>6</v>
      </c>
      <c r="J50" s="12">
        <v>7</v>
      </c>
      <c r="K50" s="12">
        <v>7</v>
      </c>
      <c r="L50" s="12">
        <v>4</v>
      </c>
      <c r="M50" s="12">
        <v>6</v>
      </c>
    </row>
    <row r="51" spans="1:20" x14ac:dyDescent="0.25">
      <c r="A51" s="42" t="s">
        <v>224</v>
      </c>
      <c r="B51" s="11">
        <v>6</v>
      </c>
      <c r="C51" s="12"/>
      <c r="D51" s="12">
        <v>7137</v>
      </c>
      <c r="E51" s="12" t="s">
        <v>111</v>
      </c>
      <c r="F51" s="12" t="s">
        <v>112</v>
      </c>
      <c r="G51" s="11">
        <v>31</v>
      </c>
      <c r="H51" s="12">
        <v>3</v>
      </c>
      <c r="I51" s="12">
        <v>9</v>
      </c>
      <c r="J51" s="12">
        <v>17</v>
      </c>
      <c r="K51" s="12">
        <v>2</v>
      </c>
      <c r="L51" s="12">
        <v>16</v>
      </c>
      <c r="M51" s="12">
        <v>1</v>
      </c>
    </row>
    <row r="52" spans="1:20" x14ac:dyDescent="0.25">
      <c r="A52" s="42" t="s">
        <v>224</v>
      </c>
      <c r="B52" s="11">
        <v>7</v>
      </c>
      <c r="C52" s="12"/>
      <c r="D52" s="12">
        <v>1000</v>
      </c>
      <c r="E52" s="12" t="s">
        <v>121</v>
      </c>
      <c r="F52" s="12" t="s">
        <v>122</v>
      </c>
      <c r="G52" s="11">
        <v>38</v>
      </c>
      <c r="H52" s="12">
        <v>9</v>
      </c>
      <c r="I52" s="12">
        <v>17</v>
      </c>
      <c r="J52" s="12">
        <v>6</v>
      </c>
      <c r="K52" s="12">
        <v>6</v>
      </c>
      <c r="L52" s="12">
        <v>1</v>
      </c>
      <c r="M52" s="12">
        <v>16</v>
      </c>
    </row>
    <row r="53" spans="1:20" x14ac:dyDescent="0.25">
      <c r="A53" s="42" t="s">
        <v>224</v>
      </c>
      <c r="B53" s="11">
        <v>8</v>
      </c>
      <c r="C53" s="12"/>
      <c r="D53" s="12">
        <v>2750</v>
      </c>
      <c r="E53" s="12" t="s">
        <v>97</v>
      </c>
      <c r="F53" s="12" t="s">
        <v>98</v>
      </c>
      <c r="G53" s="11">
        <v>42</v>
      </c>
      <c r="H53" s="12">
        <v>8</v>
      </c>
      <c r="I53" s="12">
        <v>10</v>
      </c>
      <c r="J53" s="12">
        <v>17</v>
      </c>
      <c r="K53" s="12">
        <v>9</v>
      </c>
      <c r="L53" s="12">
        <v>8</v>
      </c>
      <c r="M53" s="12">
        <v>7</v>
      </c>
    </row>
    <row r="54" spans="1:20" x14ac:dyDescent="0.25">
      <c r="A54" s="42" t="s">
        <v>224</v>
      </c>
      <c r="B54" s="11">
        <v>9</v>
      </c>
      <c r="C54" s="12"/>
      <c r="D54" s="12">
        <v>111</v>
      </c>
      <c r="E54" s="12" t="s">
        <v>126</v>
      </c>
      <c r="F54" s="12" t="s">
        <v>127</v>
      </c>
      <c r="G54" s="11">
        <v>45</v>
      </c>
      <c r="H54" s="12">
        <v>12</v>
      </c>
      <c r="I54" s="12">
        <v>7</v>
      </c>
      <c r="J54" s="12">
        <v>17</v>
      </c>
      <c r="K54" s="12">
        <v>17</v>
      </c>
      <c r="L54" s="12">
        <v>5</v>
      </c>
      <c r="M54" s="12">
        <v>4</v>
      </c>
    </row>
    <row r="55" spans="1:20" x14ac:dyDescent="0.25">
      <c r="A55" s="42" t="s">
        <v>224</v>
      </c>
      <c r="B55" s="11">
        <v>10</v>
      </c>
      <c r="C55" s="12"/>
      <c r="D55" s="12" t="s">
        <v>106</v>
      </c>
      <c r="E55" s="12" t="s">
        <v>107</v>
      </c>
      <c r="F55" s="12" t="s">
        <v>108</v>
      </c>
      <c r="G55" s="11">
        <v>54</v>
      </c>
      <c r="H55" s="12">
        <v>17</v>
      </c>
      <c r="I55" s="12">
        <v>17</v>
      </c>
      <c r="J55" s="12">
        <v>17</v>
      </c>
      <c r="K55" s="12">
        <v>1</v>
      </c>
      <c r="L55" s="12">
        <v>3</v>
      </c>
      <c r="M55" s="12">
        <v>16</v>
      </c>
    </row>
    <row r="56" spans="1:20" x14ac:dyDescent="0.25">
      <c r="A56" s="42" t="s">
        <v>224</v>
      </c>
      <c r="B56" s="11">
        <v>11</v>
      </c>
      <c r="C56" s="12"/>
      <c r="D56" s="12">
        <v>4302</v>
      </c>
      <c r="E56" s="12" t="s">
        <v>128</v>
      </c>
      <c r="F56" s="12" t="s">
        <v>129</v>
      </c>
      <c r="G56" s="11">
        <v>56</v>
      </c>
      <c r="H56" s="12">
        <v>7</v>
      </c>
      <c r="I56" s="12">
        <v>8</v>
      </c>
      <c r="J56" s="12">
        <v>17</v>
      </c>
      <c r="K56" s="12">
        <v>17</v>
      </c>
      <c r="L56" s="12">
        <v>16</v>
      </c>
      <c r="M56" s="12">
        <v>8</v>
      </c>
    </row>
    <row r="57" spans="1:20" x14ac:dyDescent="0.25">
      <c r="A57" s="42" t="s">
        <v>224</v>
      </c>
      <c r="B57" s="11">
        <v>12</v>
      </c>
      <c r="C57" s="12"/>
      <c r="D57" s="12">
        <v>1531</v>
      </c>
      <c r="E57" s="12" t="s">
        <v>202</v>
      </c>
      <c r="F57" s="12" t="s">
        <v>203</v>
      </c>
      <c r="G57" s="11">
        <v>59</v>
      </c>
      <c r="H57" s="12">
        <v>17</v>
      </c>
      <c r="I57" s="12">
        <v>4</v>
      </c>
      <c r="J57" s="12">
        <v>17</v>
      </c>
      <c r="K57" s="12">
        <v>4</v>
      </c>
      <c r="L57" s="12">
        <v>17</v>
      </c>
      <c r="M57" s="12">
        <v>17</v>
      </c>
    </row>
    <row r="58" spans="1:20" x14ac:dyDescent="0.25">
      <c r="A58" s="42" t="s">
        <v>224</v>
      </c>
      <c r="B58" s="11">
        <v>13</v>
      </c>
      <c r="C58" s="12"/>
      <c r="D58" s="12">
        <v>6402</v>
      </c>
      <c r="E58" s="12" t="s">
        <v>115</v>
      </c>
      <c r="F58" s="12" t="s">
        <v>116</v>
      </c>
      <c r="G58" s="11">
        <v>60</v>
      </c>
      <c r="H58" s="12">
        <v>4</v>
      </c>
      <c r="I58" s="12">
        <v>17</v>
      </c>
      <c r="J58" s="12">
        <v>17</v>
      </c>
      <c r="K58" s="12">
        <v>17</v>
      </c>
      <c r="L58" s="12">
        <v>6</v>
      </c>
      <c r="M58" s="12">
        <v>16</v>
      </c>
    </row>
    <row r="59" spans="1:20" x14ac:dyDescent="0.25">
      <c r="A59" s="42" t="s">
        <v>224</v>
      </c>
      <c r="B59" s="11">
        <v>14</v>
      </c>
      <c r="C59" s="12"/>
      <c r="D59" s="12" t="s">
        <v>123</v>
      </c>
      <c r="E59" s="12" t="s">
        <v>124</v>
      </c>
      <c r="F59" s="12" t="s">
        <v>125</v>
      </c>
      <c r="G59" s="11">
        <v>61</v>
      </c>
      <c r="H59" s="12">
        <v>13</v>
      </c>
      <c r="I59" s="12">
        <v>11</v>
      </c>
      <c r="J59" s="12">
        <v>5</v>
      </c>
      <c r="K59" s="12">
        <v>17</v>
      </c>
      <c r="L59" s="12">
        <v>16</v>
      </c>
      <c r="M59" s="12">
        <v>16</v>
      </c>
    </row>
    <row r="60" spans="1:20" x14ac:dyDescent="0.25">
      <c r="A60" s="42" t="s">
        <v>224</v>
      </c>
      <c r="B60" s="11">
        <v>15</v>
      </c>
      <c r="C60" s="12"/>
      <c r="D60" s="12">
        <v>22</v>
      </c>
      <c r="E60" s="12" t="s">
        <v>113</v>
      </c>
      <c r="F60" s="12" t="s">
        <v>114</v>
      </c>
      <c r="G60" s="11">
        <v>67</v>
      </c>
      <c r="H60" s="12">
        <v>10</v>
      </c>
      <c r="I60" s="12">
        <v>17</v>
      </c>
      <c r="J60" s="12">
        <v>17</v>
      </c>
      <c r="K60" s="12">
        <v>17</v>
      </c>
      <c r="L60" s="12">
        <v>7</v>
      </c>
      <c r="M60" s="12">
        <v>16</v>
      </c>
    </row>
    <row r="61" spans="1:20" x14ac:dyDescent="0.25">
      <c r="A61" s="42" t="s">
        <v>224</v>
      </c>
      <c r="B61" s="11">
        <v>16</v>
      </c>
      <c r="C61" s="12"/>
      <c r="D61" s="12">
        <v>3352</v>
      </c>
      <c r="E61" s="12" t="s">
        <v>119</v>
      </c>
      <c r="F61" s="12" t="s">
        <v>120</v>
      </c>
      <c r="G61" s="11">
        <v>79</v>
      </c>
      <c r="H61" s="12">
        <v>17</v>
      </c>
      <c r="I61" s="12">
        <v>17</v>
      </c>
      <c r="J61" s="12">
        <v>17</v>
      </c>
      <c r="K61" s="12">
        <v>17</v>
      </c>
      <c r="L61" s="12">
        <v>12</v>
      </c>
      <c r="M61" s="12">
        <v>16</v>
      </c>
    </row>
    <row r="62" spans="1:20" x14ac:dyDescent="0.25">
      <c r="A62" s="42"/>
      <c r="B62" s="5" t="s">
        <v>205</v>
      </c>
      <c r="C62" s="5" t="s">
        <v>1</v>
      </c>
      <c r="D62" s="5" t="s">
        <v>2</v>
      </c>
      <c r="E62" s="5" t="s">
        <v>3</v>
      </c>
      <c r="F62" s="5" t="s">
        <v>4</v>
      </c>
      <c r="G62" s="20" t="s">
        <v>5</v>
      </c>
      <c r="H62" s="5" t="s">
        <v>8</v>
      </c>
      <c r="I62" s="5" t="s">
        <v>9</v>
      </c>
      <c r="J62" s="5" t="s">
        <v>10</v>
      </c>
      <c r="K62" s="5" t="s">
        <v>11</v>
      </c>
      <c r="L62" s="5" t="s">
        <v>12</v>
      </c>
      <c r="M62" s="5" t="s">
        <v>13</v>
      </c>
      <c r="P62" s="5" t="s">
        <v>0</v>
      </c>
      <c r="Q62" s="5"/>
      <c r="R62" s="5"/>
    </row>
    <row r="63" spans="1:20" x14ac:dyDescent="0.25">
      <c r="A63" s="42" t="s">
        <v>225</v>
      </c>
      <c r="B63" s="13">
        <v>1</v>
      </c>
      <c r="C63" s="14"/>
      <c r="D63" s="14" t="s">
        <v>136</v>
      </c>
      <c r="E63" s="14" t="s">
        <v>137</v>
      </c>
      <c r="F63" s="14" t="s">
        <v>138</v>
      </c>
      <c r="G63" s="22">
        <v>16</v>
      </c>
      <c r="H63" s="14">
        <v>1</v>
      </c>
      <c r="I63" s="14">
        <v>5</v>
      </c>
      <c r="J63" s="14" t="s">
        <v>19</v>
      </c>
      <c r="K63" s="14">
        <v>2</v>
      </c>
      <c r="L63" s="14">
        <v>5</v>
      </c>
      <c r="M63" s="14">
        <v>3</v>
      </c>
      <c r="P63" s="13" t="s">
        <v>318</v>
      </c>
      <c r="Q63" s="13" t="s">
        <v>274</v>
      </c>
      <c r="R63" s="13" t="s">
        <v>277</v>
      </c>
      <c r="S63" s="14" t="s">
        <v>137</v>
      </c>
      <c r="T63" s="14" t="s">
        <v>138</v>
      </c>
    </row>
    <row r="64" spans="1:20" x14ac:dyDescent="0.25">
      <c r="A64" s="42" t="s">
        <v>225</v>
      </c>
      <c r="B64" s="13">
        <v>1</v>
      </c>
      <c r="C64" s="14"/>
      <c r="D64" s="14" t="s">
        <v>146</v>
      </c>
      <c r="E64" s="14" t="s">
        <v>147</v>
      </c>
      <c r="F64" s="14" t="s">
        <v>148</v>
      </c>
      <c r="G64" s="22">
        <v>16</v>
      </c>
      <c r="H64" s="14">
        <v>3</v>
      </c>
      <c r="I64" s="14">
        <v>3</v>
      </c>
      <c r="J64" s="14">
        <v>3</v>
      </c>
      <c r="K64" s="14">
        <v>1</v>
      </c>
      <c r="L64" s="14">
        <v>6</v>
      </c>
      <c r="M64" s="14">
        <v>10</v>
      </c>
      <c r="P64" s="13" t="s">
        <v>318</v>
      </c>
      <c r="Q64" s="13" t="s">
        <v>274</v>
      </c>
      <c r="R64" s="13" t="s">
        <v>277</v>
      </c>
      <c r="S64" s="14" t="s">
        <v>147</v>
      </c>
      <c r="T64" s="14" t="s">
        <v>148</v>
      </c>
    </row>
    <row r="65" spans="1:20" x14ac:dyDescent="0.25">
      <c r="A65" s="42" t="s">
        <v>225</v>
      </c>
      <c r="B65" s="13">
        <v>3</v>
      </c>
      <c r="C65" s="14"/>
      <c r="D65" s="14">
        <v>118</v>
      </c>
      <c r="E65" s="14" t="s">
        <v>153</v>
      </c>
      <c r="F65" s="14" t="s">
        <v>281</v>
      </c>
      <c r="G65" s="22">
        <v>18</v>
      </c>
      <c r="H65" s="14">
        <v>2</v>
      </c>
      <c r="I65" s="14">
        <v>1</v>
      </c>
      <c r="J65" s="14">
        <v>6</v>
      </c>
      <c r="K65" s="14">
        <v>5</v>
      </c>
      <c r="L65" s="14">
        <v>8</v>
      </c>
      <c r="M65" s="14">
        <v>4</v>
      </c>
      <c r="P65" s="13">
        <v>3</v>
      </c>
      <c r="Q65" s="13" t="s">
        <v>274</v>
      </c>
      <c r="R65" s="13" t="s">
        <v>277</v>
      </c>
      <c r="S65" s="14" t="s">
        <v>153</v>
      </c>
      <c r="T65" s="14" t="s">
        <v>281</v>
      </c>
    </row>
    <row r="66" spans="1:20" x14ac:dyDescent="0.25">
      <c r="A66" s="42" t="s">
        <v>225</v>
      </c>
      <c r="B66" s="13">
        <v>4</v>
      </c>
      <c r="C66" s="14"/>
      <c r="D66" s="14">
        <v>210</v>
      </c>
      <c r="E66" s="14" t="s">
        <v>141</v>
      </c>
      <c r="F66" s="14" t="s">
        <v>142</v>
      </c>
      <c r="G66" s="22">
        <v>20</v>
      </c>
      <c r="H66" s="14">
        <v>18</v>
      </c>
      <c r="I66" s="14">
        <v>6</v>
      </c>
      <c r="J66" s="14">
        <v>8</v>
      </c>
      <c r="K66" s="14">
        <v>3</v>
      </c>
      <c r="L66" s="14">
        <v>2</v>
      </c>
      <c r="M66" s="14">
        <v>1</v>
      </c>
    </row>
    <row r="67" spans="1:20" x14ac:dyDescent="0.25">
      <c r="A67" s="42" t="s">
        <v>225</v>
      </c>
      <c r="B67" s="13">
        <v>5</v>
      </c>
      <c r="C67" s="14"/>
      <c r="D67" s="14" t="s">
        <v>143</v>
      </c>
      <c r="E67" s="14" t="s">
        <v>144</v>
      </c>
      <c r="F67" s="14" t="s">
        <v>145</v>
      </c>
      <c r="G67" s="22">
        <v>26</v>
      </c>
      <c r="H67" s="14">
        <v>5</v>
      </c>
      <c r="I67" s="14">
        <v>4</v>
      </c>
      <c r="J67" s="14">
        <v>4</v>
      </c>
      <c r="K67" s="14">
        <v>18</v>
      </c>
      <c r="L67" s="14">
        <v>4</v>
      </c>
      <c r="M67" s="14">
        <v>9</v>
      </c>
    </row>
    <row r="68" spans="1:20" x14ac:dyDescent="0.25">
      <c r="A68" s="42" t="s">
        <v>225</v>
      </c>
      <c r="B68" s="13">
        <v>6</v>
      </c>
      <c r="C68" s="14"/>
      <c r="D68" s="14">
        <v>3604</v>
      </c>
      <c r="E68" s="14" t="s">
        <v>130</v>
      </c>
      <c r="F68" s="14" t="s">
        <v>131</v>
      </c>
      <c r="G68" s="22">
        <v>32</v>
      </c>
      <c r="H68" s="14">
        <v>7</v>
      </c>
      <c r="I68" s="14">
        <v>10</v>
      </c>
      <c r="J68" s="14">
        <v>2</v>
      </c>
      <c r="K68" s="14">
        <v>18</v>
      </c>
      <c r="L68" s="14">
        <v>7</v>
      </c>
      <c r="M68" s="14">
        <v>6</v>
      </c>
    </row>
    <row r="69" spans="1:20" x14ac:dyDescent="0.25">
      <c r="A69" s="42" t="s">
        <v>225</v>
      </c>
      <c r="B69" s="13">
        <v>7</v>
      </c>
      <c r="C69" s="14"/>
      <c r="D69" s="14">
        <v>1124</v>
      </c>
      <c r="E69" s="14" t="s">
        <v>149</v>
      </c>
      <c r="F69" s="14" t="s">
        <v>150</v>
      </c>
      <c r="G69" s="22">
        <v>39</v>
      </c>
      <c r="H69" s="14">
        <v>6</v>
      </c>
      <c r="I69" s="14">
        <v>8</v>
      </c>
      <c r="J69" s="14">
        <v>5</v>
      </c>
      <c r="K69" s="14">
        <v>18</v>
      </c>
      <c r="L69" s="14">
        <v>18</v>
      </c>
      <c r="M69" s="14">
        <v>2</v>
      </c>
    </row>
    <row r="70" spans="1:20" x14ac:dyDescent="0.25">
      <c r="A70" s="42" t="s">
        <v>225</v>
      </c>
      <c r="B70" s="13">
        <v>7</v>
      </c>
      <c r="C70" s="14"/>
      <c r="D70" s="14" t="s">
        <v>139</v>
      </c>
      <c r="E70" s="14" t="s">
        <v>95</v>
      </c>
      <c r="F70" s="14" t="s">
        <v>140</v>
      </c>
      <c r="G70" s="22">
        <v>39</v>
      </c>
      <c r="H70" s="14">
        <v>18</v>
      </c>
      <c r="I70" s="14">
        <v>11</v>
      </c>
      <c r="J70" s="14">
        <v>18</v>
      </c>
      <c r="K70" s="14">
        <v>4</v>
      </c>
      <c r="L70" s="14">
        <v>1</v>
      </c>
      <c r="M70" s="14">
        <v>5</v>
      </c>
    </row>
    <row r="71" spans="1:20" x14ac:dyDescent="0.25">
      <c r="A71" s="42" t="s">
        <v>225</v>
      </c>
      <c r="B71" s="13">
        <v>9</v>
      </c>
      <c r="C71" s="14"/>
      <c r="D71" s="14">
        <v>3649</v>
      </c>
      <c r="E71" s="14" t="s">
        <v>134</v>
      </c>
      <c r="F71" s="14" t="s">
        <v>276</v>
      </c>
      <c r="G71" s="22">
        <v>41.5</v>
      </c>
      <c r="H71" s="14">
        <v>4</v>
      </c>
      <c r="I71" s="14">
        <v>9</v>
      </c>
      <c r="J71" s="14">
        <v>18</v>
      </c>
      <c r="K71" s="14">
        <v>18</v>
      </c>
      <c r="L71" s="14">
        <v>3</v>
      </c>
      <c r="M71" s="14">
        <v>7.5</v>
      </c>
    </row>
    <row r="72" spans="1:20" x14ac:dyDescent="0.25">
      <c r="A72" s="42" t="s">
        <v>225</v>
      </c>
      <c r="B72" s="13">
        <v>10</v>
      </c>
      <c r="C72" s="14"/>
      <c r="D72" s="14">
        <v>5482</v>
      </c>
      <c r="E72" s="14" t="s">
        <v>132</v>
      </c>
      <c r="F72" s="14" t="s">
        <v>133</v>
      </c>
      <c r="G72" s="22">
        <v>42.5</v>
      </c>
      <c r="H72" s="14">
        <v>18</v>
      </c>
      <c r="I72" s="14">
        <v>18</v>
      </c>
      <c r="J72" s="14">
        <v>1</v>
      </c>
      <c r="K72" s="14">
        <v>6</v>
      </c>
      <c r="L72" s="14">
        <v>10</v>
      </c>
      <c r="M72" s="14">
        <v>7.5</v>
      </c>
    </row>
    <row r="73" spans="1:20" x14ac:dyDescent="0.25">
      <c r="A73" s="42" t="s">
        <v>225</v>
      </c>
      <c r="B73" s="13">
        <v>11</v>
      </c>
      <c r="C73" s="14"/>
      <c r="D73" s="14">
        <v>44</v>
      </c>
      <c r="E73" s="14" t="s">
        <v>151</v>
      </c>
      <c r="F73" s="14" t="s">
        <v>152</v>
      </c>
      <c r="G73" s="22">
        <v>65</v>
      </c>
      <c r="H73" s="14">
        <v>18</v>
      </c>
      <c r="I73" s="14">
        <v>2</v>
      </c>
      <c r="J73" s="14">
        <v>18</v>
      </c>
      <c r="K73" s="14">
        <v>18</v>
      </c>
      <c r="L73" s="14">
        <v>9</v>
      </c>
      <c r="M73" s="14">
        <v>18</v>
      </c>
    </row>
    <row r="74" spans="1:20" x14ac:dyDescent="0.25">
      <c r="A74" s="42" t="s">
        <v>225</v>
      </c>
      <c r="B74" s="13">
        <v>12</v>
      </c>
      <c r="C74" s="14"/>
      <c r="D74" s="14" t="s">
        <v>156</v>
      </c>
      <c r="E74" s="14" t="s">
        <v>157</v>
      </c>
      <c r="F74" s="14" t="s">
        <v>282</v>
      </c>
      <c r="G74" s="22">
        <v>79</v>
      </c>
      <c r="H74" s="14">
        <v>18</v>
      </c>
      <c r="I74" s="14">
        <v>7</v>
      </c>
      <c r="J74" s="14">
        <v>18</v>
      </c>
      <c r="K74" s="14">
        <v>18</v>
      </c>
      <c r="L74" s="14">
        <v>18</v>
      </c>
      <c r="M74" s="14">
        <v>18</v>
      </c>
    </row>
    <row r="75" spans="1:20" x14ac:dyDescent="0.25">
      <c r="A75" s="42" t="s">
        <v>225</v>
      </c>
      <c r="B75" s="13">
        <v>13</v>
      </c>
      <c r="C75" s="14"/>
      <c r="D75" s="14" t="s">
        <v>162</v>
      </c>
      <c r="E75" s="14" t="s">
        <v>163</v>
      </c>
      <c r="F75" s="14" t="s">
        <v>164</v>
      </c>
      <c r="G75" s="22">
        <v>83</v>
      </c>
      <c r="H75" s="14">
        <v>18</v>
      </c>
      <c r="I75" s="14">
        <v>18</v>
      </c>
      <c r="J75" s="14">
        <v>18</v>
      </c>
      <c r="K75" s="14">
        <v>18</v>
      </c>
      <c r="L75" s="14">
        <v>18</v>
      </c>
      <c r="M75" s="14">
        <v>11</v>
      </c>
    </row>
    <row r="76" spans="1:20" x14ac:dyDescent="0.25">
      <c r="A76" s="42" t="s">
        <v>225</v>
      </c>
      <c r="B76" s="13">
        <v>14</v>
      </c>
      <c r="C76" s="14"/>
      <c r="D76" s="14">
        <v>9994</v>
      </c>
      <c r="E76" s="14" t="s">
        <v>165</v>
      </c>
      <c r="F76" s="14" t="s">
        <v>285</v>
      </c>
      <c r="G76" s="22">
        <v>90</v>
      </c>
      <c r="H76" s="14">
        <v>18</v>
      </c>
      <c r="I76" s="14">
        <v>18</v>
      </c>
      <c r="J76" s="14">
        <v>18</v>
      </c>
      <c r="K76" s="14">
        <v>18</v>
      </c>
      <c r="L76" s="14">
        <v>18</v>
      </c>
      <c r="M76" s="14">
        <v>18</v>
      </c>
    </row>
    <row r="77" spans="1:20" x14ac:dyDescent="0.25">
      <c r="A77" s="42" t="s">
        <v>225</v>
      </c>
      <c r="B77" s="13">
        <v>14</v>
      </c>
      <c r="C77" s="14"/>
      <c r="D77" s="14">
        <v>509</v>
      </c>
      <c r="E77" s="14" t="s">
        <v>154</v>
      </c>
      <c r="F77" s="14" t="s">
        <v>155</v>
      </c>
      <c r="G77" s="22">
        <v>90</v>
      </c>
      <c r="H77" s="14">
        <v>18</v>
      </c>
      <c r="I77" s="14">
        <v>18</v>
      </c>
      <c r="J77" s="14">
        <v>18</v>
      </c>
      <c r="K77" s="14">
        <v>18</v>
      </c>
      <c r="L77" s="14">
        <v>18</v>
      </c>
      <c r="M77" s="14">
        <v>18</v>
      </c>
    </row>
    <row r="78" spans="1:20" x14ac:dyDescent="0.25">
      <c r="A78" s="42" t="s">
        <v>225</v>
      </c>
      <c r="B78" s="13">
        <v>14</v>
      </c>
      <c r="C78" s="14"/>
      <c r="D78" s="14">
        <v>4113</v>
      </c>
      <c r="E78" s="14" t="s">
        <v>158</v>
      </c>
      <c r="F78" s="14" t="s">
        <v>284</v>
      </c>
      <c r="G78" s="22">
        <v>90</v>
      </c>
      <c r="H78" s="14">
        <v>18</v>
      </c>
      <c r="I78" s="14">
        <v>18</v>
      </c>
      <c r="J78" s="14">
        <v>18</v>
      </c>
      <c r="K78" s="14">
        <v>18</v>
      </c>
      <c r="L78" s="14">
        <v>18</v>
      </c>
      <c r="M78" s="14">
        <v>18</v>
      </c>
    </row>
    <row r="79" spans="1:20" x14ac:dyDescent="0.25">
      <c r="A79" s="42" t="s">
        <v>225</v>
      </c>
      <c r="B79" s="13">
        <v>14</v>
      </c>
      <c r="C79" s="14"/>
      <c r="D79" s="14" t="s">
        <v>159</v>
      </c>
      <c r="E79" s="14" t="s">
        <v>160</v>
      </c>
      <c r="F79" s="14" t="s">
        <v>161</v>
      </c>
      <c r="G79" s="22">
        <v>90</v>
      </c>
      <c r="H79" s="14">
        <v>18</v>
      </c>
      <c r="I79" s="14">
        <v>18</v>
      </c>
      <c r="J79" s="14">
        <v>18</v>
      </c>
      <c r="K79" s="14">
        <v>18</v>
      </c>
      <c r="L79" s="14">
        <v>18</v>
      </c>
      <c r="M79" s="14">
        <v>18</v>
      </c>
    </row>
    <row r="80" spans="1:20" x14ac:dyDescent="0.25">
      <c r="A80" s="42"/>
      <c r="B80" s="5" t="s">
        <v>0</v>
      </c>
      <c r="C80" s="5" t="s">
        <v>1</v>
      </c>
      <c r="D80" s="5" t="s">
        <v>2</v>
      </c>
      <c r="E80" s="5" t="s">
        <v>3</v>
      </c>
      <c r="F80" s="5" t="s">
        <v>4</v>
      </c>
      <c r="G80" s="6" t="s">
        <v>5</v>
      </c>
      <c r="H80" s="5" t="s">
        <v>8</v>
      </c>
      <c r="I80" s="5" t="s">
        <v>9</v>
      </c>
      <c r="J80" s="5" t="s">
        <v>10</v>
      </c>
      <c r="K80" s="5" t="s">
        <v>11</v>
      </c>
      <c r="L80" s="5" t="s">
        <v>12</v>
      </c>
      <c r="M80" s="5" t="s">
        <v>13</v>
      </c>
      <c r="P80" s="5" t="s">
        <v>0</v>
      </c>
      <c r="Q80" s="5"/>
      <c r="R80" s="5"/>
    </row>
    <row r="81" spans="1:20" x14ac:dyDescent="0.25">
      <c r="A81" s="42" t="s">
        <v>227</v>
      </c>
      <c r="B81" s="15">
        <v>1</v>
      </c>
      <c r="C81" s="16"/>
      <c r="D81" s="16">
        <v>8800</v>
      </c>
      <c r="E81" s="16" t="s">
        <v>175</v>
      </c>
      <c r="F81" s="16" t="s">
        <v>176</v>
      </c>
      <c r="G81" s="15">
        <v>21</v>
      </c>
      <c r="H81" s="16">
        <v>7</v>
      </c>
      <c r="I81" s="16">
        <v>7</v>
      </c>
      <c r="J81" s="16">
        <v>3</v>
      </c>
      <c r="K81" s="16">
        <v>3</v>
      </c>
      <c r="L81" s="16">
        <v>6</v>
      </c>
      <c r="M81" s="16">
        <v>2</v>
      </c>
      <c r="P81" s="15" t="s">
        <v>318</v>
      </c>
      <c r="Q81" s="15" t="s">
        <v>275</v>
      </c>
      <c r="R81" s="15" t="s">
        <v>277</v>
      </c>
      <c r="S81" s="16" t="s">
        <v>175</v>
      </c>
      <c r="T81" s="16" t="s">
        <v>176</v>
      </c>
    </row>
    <row r="82" spans="1:20" x14ac:dyDescent="0.25">
      <c r="A82" s="42" t="s">
        <v>227</v>
      </c>
      <c r="B82" s="15">
        <v>1</v>
      </c>
      <c r="C82" s="16"/>
      <c r="D82" s="16">
        <v>7600</v>
      </c>
      <c r="E82" s="16" t="s">
        <v>188</v>
      </c>
      <c r="F82" s="16" t="s">
        <v>189</v>
      </c>
      <c r="G82" s="15">
        <v>21</v>
      </c>
      <c r="H82" s="16">
        <v>5</v>
      </c>
      <c r="I82" s="16">
        <v>3</v>
      </c>
      <c r="J82" s="16">
        <v>4</v>
      </c>
      <c r="K82" s="16">
        <v>5</v>
      </c>
      <c r="L82" s="16">
        <v>4</v>
      </c>
      <c r="M82" s="16">
        <v>9</v>
      </c>
      <c r="P82" s="15" t="s">
        <v>318</v>
      </c>
      <c r="Q82" s="15" t="s">
        <v>275</v>
      </c>
      <c r="R82" s="15" t="s">
        <v>277</v>
      </c>
      <c r="S82" s="16" t="s">
        <v>188</v>
      </c>
      <c r="T82" s="16" t="s">
        <v>189</v>
      </c>
    </row>
    <row r="83" spans="1:20" x14ac:dyDescent="0.25">
      <c r="A83" s="42" t="s">
        <v>227</v>
      </c>
      <c r="B83" s="15">
        <v>3</v>
      </c>
      <c r="C83" s="16"/>
      <c r="D83" s="16">
        <v>6166</v>
      </c>
      <c r="E83" s="16" t="s">
        <v>186</v>
      </c>
      <c r="F83" s="16" t="s">
        <v>187</v>
      </c>
      <c r="G83" s="15">
        <v>27</v>
      </c>
      <c r="H83" s="16">
        <v>10</v>
      </c>
      <c r="I83" s="16">
        <v>15</v>
      </c>
      <c r="J83" s="16">
        <v>2</v>
      </c>
      <c r="K83" s="16">
        <v>2</v>
      </c>
      <c r="L83" s="16">
        <v>8</v>
      </c>
      <c r="M83" s="16">
        <v>5</v>
      </c>
      <c r="P83" s="15">
        <v>3</v>
      </c>
      <c r="Q83" s="15" t="s">
        <v>275</v>
      </c>
      <c r="R83" s="15" t="s">
        <v>277</v>
      </c>
      <c r="S83" s="16" t="s">
        <v>186</v>
      </c>
      <c r="T83" s="16" t="s">
        <v>187</v>
      </c>
    </row>
    <row r="84" spans="1:20" x14ac:dyDescent="0.25">
      <c r="A84" s="42" t="s">
        <v>227</v>
      </c>
      <c r="B84" s="15">
        <v>4</v>
      </c>
      <c r="C84" s="16"/>
      <c r="D84" s="16">
        <v>6358</v>
      </c>
      <c r="E84" s="16" t="s">
        <v>190</v>
      </c>
      <c r="F84" s="16" t="s">
        <v>204</v>
      </c>
      <c r="G84" s="15">
        <v>28</v>
      </c>
      <c r="H84" s="16">
        <v>2</v>
      </c>
      <c r="I84" s="16">
        <v>15</v>
      </c>
      <c r="J84" s="16">
        <v>6</v>
      </c>
      <c r="K84" s="16">
        <v>15</v>
      </c>
      <c r="L84" s="16">
        <v>2</v>
      </c>
      <c r="M84" s="16">
        <v>3</v>
      </c>
    </row>
    <row r="85" spans="1:20" x14ac:dyDescent="0.25">
      <c r="A85" s="42" t="s">
        <v>227</v>
      </c>
      <c r="B85" s="15">
        <v>5</v>
      </c>
      <c r="C85" s="16"/>
      <c r="D85" s="16">
        <v>7130</v>
      </c>
      <c r="E85" s="16" t="s">
        <v>167</v>
      </c>
      <c r="F85" s="16" t="s">
        <v>168</v>
      </c>
      <c r="G85" s="15">
        <v>29</v>
      </c>
      <c r="H85" s="16">
        <v>6</v>
      </c>
      <c r="I85" s="16">
        <v>9</v>
      </c>
      <c r="J85" s="16">
        <v>5</v>
      </c>
      <c r="K85" s="16">
        <v>1</v>
      </c>
      <c r="L85" s="16">
        <v>9</v>
      </c>
      <c r="M85" s="16">
        <v>8</v>
      </c>
    </row>
    <row r="86" spans="1:20" x14ac:dyDescent="0.25">
      <c r="A86" s="42" t="s">
        <v>227</v>
      </c>
      <c r="B86" s="15">
        <v>6</v>
      </c>
      <c r="C86" s="16"/>
      <c r="D86" s="16">
        <v>11978</v>
      </c>
      <c r="E86" s="16" t="s">
        <v>171</v>
      </c>
      <c r="F86" s="16" t="s">
        <v>172</v>
      </c>
      <c r="G86" s="15">
        <v>31</v>
      </c>
      <c r="H86" s="16">
        <v>3</v>
      </c>
      <c r="I86" s="16">
        <v>1</v>
      </c>
      <c r="J86" s="16">
        <v>15</v>
      </c>
      <c r="K86" s="16">
        <v>15</v>
      </c>
      <c r="L86" s="16">
        <v>5</v>
      </c>
      <c r="M86" s="16">
        <v>7</v>
      </c>
    </row>
    <row r="87" spans="1:20" x14ac:dyDescent="0.25">
      <c r="A87" s="42" t="s">
        <v>227</v>
      </c>
      <c r="B87" s="15">
        <v>7</v>
      </c>
      <c r="C87" s="16"/>
      <c r="D87" s="16">
        <v>112</v>
      </c>
      <c r="E87" s="16" t="s">
        <v>173</v>
      </c>
      <c r="F87" s="16" t="s">
        <v>174</v>
      </c>
      <c r="G87" s="15">
        <v>33</v>
      </c>
      <c r="H87" s="16">
        <v>9</v>
      </c>
      <c r="I87" s="16">
        <v>2</v>
      </c>
      <c r="J87" s="16">
        <v>1</v>
      </c>
      <c r="K87" s="16">
        <v>15</v>
      </c>
      <c r="L87" s="16">
        <v>11</v>
      </c>
      <c r="M87" s="16">
        <v>10</v>
      </c>
    </row>
    <row r="88" spans="1:20" x14ac:dyDescent="0.25">
      <c r="A88" s="42" t="s">
        <v>227</v>
      </c>
      <c r="B88" s="15">
        <v>8</v>
      </c>
      <c r="C88" s="16"/>
      <c r="D88" s="16">
        <v>6073</v>
      </c>
      <c r="E88" s="16" t="s">
        <v>181</v>
      </c>
      <c r="F88" s="16" t="s">
        <v>182</v>
      </c>
      <c r="G88" s="15">
        <v>35</v>
      </c>
      <c r="H88" s="16">
        <v>4</v>
      </c>
      <c r="I88" s="16">
        <v>4</v>
      </c>
      <c r="J88" s="16">
        <v>8</v>
      </c>
      <c r="K88" s="16">
        <v>7</v>
      </c>
      <c r="L88" s="16">
        <v>13</v>
      </c>
      <c r="M88" s="16">
        <v>12</v>
      </c>
    </row>
    <row r="89" spans="1:20" x14ac:dyDescent="0.25">
      <c r="A89" s="42" t="s">
        <v>227</v>
      </c>
      <c r="B89" s="15">
        <v>9</v>
      </c>
      <c r="C89" s="16"/>
      <c r="D89" s="16" t="s">
        <v>183</v>
      </c>
      <c r="E89" s="16" t="s">
        <v>184</v>
      </c>
      <c r="F89" s="16" t="s">
        <v>185</v>
      </c>
      <c r="G89" s="15">
        <v>40</v>
      </c>
      <c r="H89" s="16">
        <v>1</v>
      </c>
      <c r="I89" s="16">
        <v>15</v>
      </c>
      <c r="J89" s="16">
        <v>15</v>
      </c>
      <c r="K89" s="16">
        <v>15</v>
      </c>
      <c r="L89" s="16">
        <v>3</v>
      </c>
      <c r="M89" s="16">
        <v>6</v>
      </c>
    </row>
    <row r="90" spans="1:20" x14ac:dyDescent="0.25">
      <c r="A90" s="42" t="s">
        <v>227</v>
      </c>
      <c r="B90" s="15">
        <v>10</v>
      </c>
      <c r="C90" s="16"/>
      <c r="D90" s="16">
        <v>227</v>
      </c>
      <c r="E90" s="16" t="s">
        <v>179</v>
      </c>
      <c r="F90" s="16" t="s">
        <v>180</v>
      </c>
      <c r="G90" s="15">
        <v>41</v>
      </c>
      <c r="H90" s="16">
        <v>15</v>
      </c>
      <c r="I90" s="16">
        <v>15</v>
      </c>
      <c r="J90" s="16">
        <v>15</v>
      </c>
      <c r="K90" s="16">
        <v>6</v>
      </c>
      <c r="L90" s="16">
        <v>1</v>
      </c>
      <c r="M90" s="16">
        <v>4</v>
      </c>
    </row>
    <row r="91" spans="1:20" x14ac:dyDescent="0.25">
      <c r="A91" s="42" t="s">
        <v>227</v>
      </c>
      <c r="B91" s="15">
        <v>11</v>
      </c>
      <c r="C91" s="16"/>
      <c r="D91" s="16">
        <v>6755</v>
      </c>
      <c r="E91" s="16" t="s">
        <v>192</v>
      </c>
      <c r="F91" s="16" t="s">
        <v>193</v>
      </c>
      <c r="G91" s="15">
        <v>42</v>
      </c>
      <c r="H91" s="16">
        <v>11</v>
      </c>
      <c r="I91" s="16">
        <v>5</v>
      </c>
      <c r="J91" s="16">
        <v>15</v>
      </c>
      <c r="K91" s="16">
        <v>15</v>
      </c>
      <c r="L91" s="16">
        <v>10</v>
      </c>
      <c r="M91" s="16">
        <v>1</v>
      </c>
    </row>
    <row r="92" spans="1:20" x14ac:dyDescent="0.25">
      <c r="A92" s="42" t="s">
        <v>227</v>
      </c>
      <c r="B92" s="15">
        <v>12</v>
      </c>
      <c r="C92" s="16"/>
      <c r="D92" s="16">
        <v>7177</v>
      </c>
      <c r="E92" s="16" t="s">
        <v>169</v>
      </c>
      <c r="F92" s="16" t="s">
        <v>170</v>
      </c>
      <c r="G92" s="15">
        <v>44</v>
      </c>
      <c r="H92" s="16">
        <v>15</v>
      </c>
      <c r="I92" s="16">
        <v>8</v>
      </c>
      <c r="J92" s="16">
        <v>7</v>
      </c>
      <c r="K92" s="16">
        <v>4</v>
      </c>
      <c r="L92" s="16">
        <v>12</v>
      </c>
      <c r="M92" s="16">
        <v>13</v>
      </c>
    </row>
    <row r="93" spans="1:20" x14ac:dyDescent="0.25">
      <c r="A93" s="42" t="s">
        <v>227</v>
      </c>
      <c r="B93" s="15">
        <v>13</v>
      </c>
      <c r="C93" s="16"/>
      <c r="D93" s="16">
        <v>6772</v>
      </c>
      <c r="E93" s="16" t="s">
        <v>177</v>
      </c>
      <c r="F93" s="16" t="s">
        <v>178</v>
      </c>
      <c r="G93" s="15">
        <v>58</v>
      </c>
      <c r="H93" s="16">
        <v>15</v>
      </c>
      <c r="I93" s="16">
        <v>10</v>
      </c>
      <c r="J93" s="16">
        <v>15</v>
      </c>
      <c r="K93" s="16">
        <v>15</v>
      </c>
      <c r="L93" s="16">
        <v>7</v>
      </c>
      <c r="M93" s="16">
        <v>11</v>
      </c>
    </row>
    <row r="94" spans="1:20" x14ac:dyDescent="0.25">
      <c r="A94" s="42" t="s">
        <v>227</v>
      </c>
      <c r="B94" s="15">
        <v>14</v>
      </c>
      <c r="C94" s="16"/>
      <c r="D94" s="16">
        <v>6774</v>
      </c>
      <c r="E94" s="16" t="s">
        <v>194</v>
      </c>
      <c r="F94" s="16" t="s">
        <v>195</v>
      </c>
      <c r="G94" s="15">
        <v>59</v>
      </c>
      <c r="H94" s="16">
        <v>8</v>
      </c>
      <c r="I94" s="16">
        <v>6</v>
      </c>
      <c r="J94" s="16">
        <v>15</v>
      </c>
      <c r="K94" s="16">
        <v>15</v>
      </c>
      <c r="L94" s="16">
        <v>15</v>
      </c>
      <c r="M94" s="16">
        <v>15</v>
      </c>
    </row>
    <row r="95" spans="1:20" x14ac:dyDescent="0.25">
      <c r="P95" s="38"/>
      <c r="Q95" s="38"/>
      <c r="R95" s="38"/>
    </row>
    <row r="96" spans="1:20" x14ac:dyDescent="0.25">
      <c r="P96" s="38"/>
      <c r="Q96" s="38"/>
      <c r="R96" s="38"/>
    </row>
    <row r="97" spans="16:18" x14ac:dyDescent="0.25">
      <c r="P97" s="38"/>
      <c r="Q97" s="38"/>
      <c r="R97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opLeftCell="H1" workbookViewId="0">
      <selection activeCell="P1" sqref="P1:T2"/>
    </sheetView>
  </sheetViews>
  <sheetFormatPr defaultColWidth="8.7265625" defaultRowHeight="11.5" x14ac:dyDescent="0.25"/>
  <cols>
    <col min="1" max="1" width="8.7265625" style="3"/>
    <col min="2" max="2" width="16.1796875" style="3" customWidth="1"/>
    <col min="3" max="3" width="19.81640625" style="3" customWidth="1"/>
    <col min="4" max="4" width="27.81640625" style="3" customWidth="1"/>
    <col min="5" max="5" width="8.7265625" style="17"/>
    <col min="6" max="15" width="8.7265625" style="4"/>
    <col min="16" max="16" width="8.7265625" style="3"/>
    <col min="17" max="17" width="22.453125" style="3" customWidth="1"/>
    <col min="18" max="18" width="23" style="3" customWidth="1"/>
    <col min="19" max="19" width="17.81640625" style="3" customWidth="1"/>
    <col min="20" max="20" width="23.54296875" style="3" customWidth="1"/>
    <col min="21" max="21" width="25.1796875" style="3" customWidth="1"/>
    <col min="22" max="22" width="20.81640625" style="3" customWidth="1"/>
    <col min="23" max="16384" width="8.7265625" style="3"/>
  </cols>
  <sheetData>
    <row r="1" spans="1:20" x14ac:dyDescent="0.25">
      <c r="A1" s="5" t="s">
        <v>0</v>
      </c>
      <c r="B1" s="5" t="s">
        <v>2</v>
      </c>
      <c r="C1" s="5" t="s">
        <v>3</v>
      </c>
      <c r="D1" s="5" t="s">
        <v>4</v>
      </c>
      <c r="E1" s="6" t="s">
        <v>5</v>
      </c>
      <c r="F1" s="55" t="s">
        <v>301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5" t="s">
        <v>12</v>
      </c>
      <c r="N1" s="55" t="s">
        <v>13</v>
      </c>
      <c r="O1" s="54"/>
      <c r="P1" s="5" t="s">
        <v>0</v>
      </c>
      <c r="Q1" s="5"/>
      <c r="R1" s="5"/>
      <c r="S1" s="5" t="s">
        <v>3</v>
      </c>
      <c r="T1" s="5" t="s">
        <v>4</v>
      </c>
    </row>
    <row r="2" spans="1:20" x14ac:dyDescent="0.25">
      <c r="A2" s="7">
        <v>1</v>
      </c>
      <c r="B2" s="8" t="s">
        <v>14</v>
      </c>
      <c r="C2" s="8" t="s">
        <v>15</v>
      </c>
      <c r="D2" s="8" t="s">
        <v>16</v>
      </c>
      <c r="E2" s="7">
        <v>18</v>
      </c>
      <c r="F2" s="18">
        <v>11</v>
      </c>
      <c r="G2" s="18">
        <v>1</v>
      </c>
      <c r="H2" s="18">
        <v>7</v>
      </c>
      <c r="I2" s="18">
        <v>2</v>
      </c>
      <c r="J2" s="18">
        <v>2</v>
      </c>
      <c r="K2" s="18" t="s">
        <v>302</v>
      </c>
      <c r="L2" s="18">
        <v>3</v>
      </c>
      <c r="M2" s="18">
        <v>2</v>
      </c>
      <c r="N2" s="18">
        <v>1</v>
      </c>
      <c r="O2" s="54"/>
      <c r="P2" s="7">
        <v>1</v>
      </c>
      <c r="Q2" s="7" t="s">
        <v>267</v>
      </c>
      <c r="R2" s="7" t="s">
        <v>300</v>
      </c>
      <c r="S2" s="8" t="s">
        <v>15</v>
      </c>
      <c r="T2" s="8" t="s">
        <v>16</v>
      </c>
    </row>
    <row r="3" spans="1:20" x14ac:dyDescent="0.25">
      <c r="A3" s="7">
        <v>2</v>
      </c>
      <c r="B3" s="8">
        <v>7049</v>
      </c>
      <c r="C3" s="8" t="s">
        <v>29</v>
      </c>
      <c r="D3" s="8" t="s">
        <v>280</v>
      </c>
      <c r="E3" s="7">
        <v>26</v>
      </c>
      <c r="F3" s="18">
        <v>8</v>
      </c>
      <c r="G3" s="18">
        <v>9</v>
      </c>
      <c r="H3" s="18">
        <v>5</v>
      </c>
      <c r="I3" s="18">
        <v>1</v>
      </c>
      <c r="J3" s="18">
        <v>1</v>
      </c>
      <c r="K3" s="18">
        <v>2</v>
      </c>
      <c r="L3" s="18">
        <v>5</v>
      </c>
      <c r="M3" s="18">
        <v>6</v>
      </c>
      <c r="N3" s="18">
        <v>6</v>
      </c>
      <c r="O3" s="54"/>
      <c r="P3" s="7">
        <v>2</v>
      </c>
      <c r="Q3" s="7" t="s">
        <v>267</v>
      </c>
      <c r="R3" s="7" t="s">
        <v>300</v>
      </c>
      <c r="S3" s="8" t="s">
        <v>29</v>
      </c>
      <c r="T3" s="8" t="s">
        <v>297</v>
      </c>
    </row>
    <row r="4" spans="1:20" x14ac:dyDescent="0.25">
      <c r="A4" s="7">
        <v>3</v>
      </c>
      <c r="B4" s="8">
        <v>3425</v>
      </c>
      <c r="C4" s="8" t="s">
        <v>20</v>
      </c>
      <c r="D4" s="8" t="s">
        <v>21</v>
      </c>
      <c r="E4" s="7">
        <v>27</v>
      </c>
      <c r="F4" s="18">
        <v>3</v>
      </c>
      <c r="G4" s="18">
        <v>4</v>
      </c>
      <c r="H4" s="18">
        <v>6</v>
      </c>
      <c r="I4" s="18">
        <v>3</v>
      </c>
      <c r="J4" s="18">
        <v>4</v>
      </c>
      <c r="K4" s="18">
        <v>5</v>
      </c>
      <c r="L4" s="18">
        <v>4</v>
      </c>
      <c r="M4" s="18">
        <v>4</v>
      </c>
      <c r="N4" s="18">
        <v>5</v>
      </c>
      <c r="O4" s="54"/>
      <c r="P4" s="7">
        <v>3</v>
      </c>
      <c r="Q4" s="7" t="s">
        <v>267</v>
      </c>
      <c r="R4" s="7" t="s">
        <v>300</v>
      </c>
      <c r="S4" s="8" t="s">
        <v>20</v>
      </c>
      <c r="T4" s="8" t="s">
        <v>21</v>
      </c>
    </row>
    <row r="5" spans="1:20" x14ac:dyDescent="0.25">
      <c r="A5" s="7">
        <v>4</v>
      </c>
      <c r="B5" s="8">
        <v>6635</v>
      </c>
      <c r="C5" s="8" t="s">
        <v>17</v>
      </c>
      <c r="D5" s="8" t="s">
        <v>18</v>
      </c>
      <c r="E5" s="7">
        <v>30</v>
      </c>
      <c r="F5" s="18">
        <v>2</v>
      </c>
      <c r="G5" s="18">
        <v>9</v>
      </c>
      <c r="H5" s="18">
        <v>1</v>
      </c>
      <c r="I5" s="18">
        <v>6</v>
      </c>
      <c r="J5" s="18">
        <v>3</v>
      </c>
      <c r="K5" s="18">
        <v>4</v>
      </c>
      <c r="L5" s="18">
        <v>7</v>
      </c>
      <c r="M5" s="18">
        <v>7</v>
      </c>
      <c r="N5" s="18">
        <v>10</v>
      </c>
      <c r="O5" s="54"/>
    </row>
    <row r="6" spans="1:20" x14ac:dyDescent="0.25">
      <c r="A6" s="7">
        <v>5</v>
      </c>
      <c r="B6" s="8">
        <v>4150</v>
      </c>
      <c r="C6" s="8" t="s">
        <v>26</v>
      </c>
      <c r="D6" s="8" t="s">
        <v>27</v>
      </c>
      <c r="E6" s="7">
        <v>33</v>
      </c>
      <c r="F6" s="18">
        <v>1</v>
      </c>
      <c r="G6" s="18">
        <v>8</v>
      </c>
      <c r="H6" s="18">
        <v>2</v>
      </c>
      <c r="I6" s="18">
        <v>7</v>
      </c>
      <c r="J6" s="18">
        <v>5</v>
      </c>
      <c r="K6" s="18">
        <v>9</v>
      </c>
      <c r="L6" s="18">
        <v>1</v>
      </c>
      <c r="M6" s="18">
        <v>11</v>
      </c>
      <c r="N6" s="18">
        <v>13</v>
      </c>
      <c r="O6" s="54"/>
    </row>
    <row r="7" spans="1:20" x14ac:dyDescent="0.25">
      <c r="A7" s="7">
        <v>6</v>
      </c>
      <c r="B7" s="8" t="s">
        <v>40</v>
      </c>
      <c r="C7" s="8" t="s">
        <v>41</v>
      </c>
      <c r="D7" s="8" t="s">
        <v>42</v>
      </c>
      <c r="E7" s="7">
        <v>35</v>
      </c>
      <c r="F7" s="18">
        <v>6</v>
      </c>
      <c r="G7" s="18">
        <v>5</v>
      </c>
      <c r="H7" s="18">
        <v>4</v>
      </c>
      <c r="I7" s="18">
        <v>7</v>
      </c>
      <c r="J7" s="18">
        <v>14</v>
      </c>
      <c r="K7" s="18">
        <v>1</v>
      </c>
      <c r="L7" s="18">
        <v>13</v>
      </c>
      <c r="M7" s="18">
        <v>3</v>
      </c>
      <c r="N7" s="18">
        <v>9</v>
      </c>
      <c r="O7" s="54"/>
    </row>
    <row r="8" spans="1:20" x14ac:dyDescent="0.25">
      <c r="A8" s="7">
        <v>7</v>
      </c>
      <c r="B8" s="8">
        <v>6904</v>
      </c>
      <c r="C8" s="8" t="s">
        <v>34</v>
      </c>
      <c r="D8" s="8" t="s">
        <v>35</v>
      </c>
      <c r="E8" s="7">
        <v>37</v>
      </c>
      <c r="F8" s="18">
        <v>9</v>
      </c>
      <c r="G8" s="18">
        <v>6</v>
      </c>
      <c r="H8" s="18">
        <v>3</v>
      </c>
      <c r="I8" s="18">
        <v>5</v>
      </c>
      <c r="J8" s="18">
        <v>14</v>
      </c>
      <c r="K8" s="18">
        <v>14</v>
      </c>
      <c r="L8" s="18">
        <v>6</v>
      </c>
      <c r="M8" s="18">
        <v>1</v>
      </c>
      <c r="N8" s="18">
        <v>7</v>
      </c>
      <c r="O8" s="54"/>
    </row>
    <row r="9" spans="1:20" x14ac:dyDescent="0.25">
      <c r="A9" s="7">
        <v>8</v>
      </c>
      <c r="B9" s="8">
        <v>4959</v>
      </c>
      <c r="C9" s="8" t="s">
        <v>32</v>
      </c>
      <c r="D9" s="8" t="s">
        <v>33</v>
      </c>
      <c r="E9" s="7">
        <v>41.5</v>
      </c>
      <c r="F9" s="18">
        <v>5</v>
      </c>
      <c r="G9" s="18">
        <v>2.5</v>
      </c>
      <c r="H9" s="18">
        <v>10</v>
      </c>
      <c r="I9" s="18">
        <v>7</v>
      </c>
      <c r="J9" s="18">
        <v>14</v>
      </c>
      <c r="K9" s="18">
        <v>7</v>
      </c>
      <c r="L9" s="18">
        <v>8</v>
      </c>
      <c r="M9" s="18">
        <v>10</v>
      </c>
      <c r="N9" s="18">
        <v>2</v>
      </c>
      <c r="O9" s="54"/>
    </row>
    <row r="10" spans="1:20" x14ac:dyDescent="0.25">
      <c r="A10" s="7">
        <v>9</v>
      </c>
      <c r="B10" s="8">
        <v>3846</v>
      </c>
      <c r="C10" s="8" t="s">
        <v>38</v>
      </c>
      <c r="D10" s="8" t="s">
        <v>39</v>
      </c>
      <c r="E10" s="7">
        <v>42.5</v>
      </c>
      <c r="F10" s="18">
        <v>7</v>
      </c>
      <c r="G10" s="18">
        <v>2.5</v>
      </c>
      <c r="H10" s="18">
        <v>8</v>
      </c>
      <c r="I10" s="18">
        <v>7</v>
      </c>
      <c r="J10" s="18">
        <v>14</v>
      </c>
      <c r="K10" s="18">
        <v>14</v>
      </c>
      <c r="L10" s="18">
        <v>13</v>
      </c>
      <c r="M10" s="18">
        <v>8</v>
      </c>
      <c r="N10" s="18">
        <v>4</v>
      </c>
      <c r="O10" s="54"/>
    </row>
    <row r="11" spans="1:20" x14ac:dyDescent="0.25">
      <c r="A11" s="7">
        <v>10</v>
      </c>
      <c r="B11" s="8">
        <v>7034</v>
      </c>
      <c r="C11" s="8" t="s">
        <v>36</v>
      </c>
      <c r="D11" s="8" t="s">
        <v>37</v>
      </c>
      <c r="E11" s="7">
        <v>44</v>
      </c>
      <c r="F11" s="18">
        <v>10</v>
      </c>
      <c r="G11" s="18">
        <v>7</v>
      </c>
      <c r="H11" s="18">
        <v>9</v>
      </c>
      <c r="I11" s="18">
        <v>13</v>
      </c>
      <c r="J11" s="18">
        <v>6</v>
      </c>
      <c r="K11" s="18">
        <v>3</v>
      </c>
      <c r="L11" s="18">
        <v>2</v>
      </c>
      <c r="M11" s="18">
        <v>5</v>
      </c>
      <c r="N11" s="18">
        <v>8</v>
      </c>
      <c r="O11" s="54"/>
    </row>
    <row r="12" spans="1:20" x14ac:dyDescent="0.25">
      <c r="A12" s="7">
        <v>11</v>
      </c>
      <c r="B12" s="8">
        <v>63344</v>
      </c>
      <c r="C12" s="8" t="s">
        <v>22</v>
      </c>
      <c r="D12" s="8" t="s">
        <v>23</v>
      </c>
      <c r="E12" s="7">
        <v>47</v>
      </c>
      <c r="F12" s="18">
        <v>4</v>
      </c>
      <c r="G12" s="18">
        <v>13</v>
      </c>
      <c r="H12" s="18">
        <v>13</v>
      </c>
      <c r="I12" s="18">
        <v>4</v>
      </c>
      <c r="J12" s="18">
        <v>14</v>
      </c>
      <c r="K12" s="18">
        <v>6</v>
      </c>
      <c r="L12" s="18">
        <v>8</v>
      </c>
      <c r="M12" s="18">
        <v>9</v>
      </c>
      <c r="N12" s="18">
        <v>3</v>
      </c>
      <c r="O12" s="54"/>
    </row>
    <row r="13" spans="1:20" x14ac:dyDescent="0.25">
      <c r="A13" s="7">
        <v>12</v>
      </c>
      <c r="B13" s="8">
        <v>6637</v>
      </c>
      <c r="C13" s="8" t="s">
        <v>43</v>
      </c>
      <c r="D13" s="8" t="s">
        <v>44</v>
      </c>
      <c r="E13" s="7">
        <v>88</v>
      </c>
      <c r="F13" s="18">
        <v>13</v>
      </c>
      <c r="G13" s="18">
        <v>13</v>
      </c>
      <c r="H13" s="18">
        <v>13</v>
      </c>
      <c r="I13" s="18">
        <v>13</v>
      </c>
      <c r="J13" s="18">
        <v>14</v>
      </c>
      <c r="K13" s="18">
        <v>14</v>
      </c>
      <c r="L13" s="18">
        <v>13</v>
      </c>
      <c r="M13" s="18">
        <v>12</v>
      </c>
      <c r="N13" s="18">
        <v>11</v>
      </c>
      <c r="O13" s="54"/>
    </row>
    <row r="14" spans="1:20" s="53" customFormat="1" x14ac:dyDescent="0.25">
      <c r="A14" s="5" t="s">
        <v>0</v>
      </c>
      <c r="B14" s="5" t="s">
        <v>2</v>
      </c>
      <c r="C14" s="5" t="s">
        <v>3</v>
      </c>
      <c r="D14" s="5" t="s">
        <v>4</v>
      </c>
      <c r="E14" s="6" t="s">
        <v>5</v>
      </c>
      <c r="F14" s="55" t="s">
        <v>301</v>
      </c>
      <c r="G14" s="55" t="s">
        <v>6</v>
      </c>
      <c r="H14" s="55" t="s">
        <v>7</v>
      </c>
      <c r="I14" s="55" t="s">
        <v>8</v>
      </c>
      <c r="J14" s="55" t="s">
        <v>9</v>
      </c>
      <c r="K14" s="55" t="s">
        <v>10</v>
      </c>
      <c r="L14" s="55" t="s">
        <v>11</v>
      </c>
      <c r="M14" s="55" t="s">
        <v>12</v>
      </c>
      <c r="N14" s="55" t="s">
        <v>13</v>
      </c>
      <c r="O14" s="54"/>
      <c r="P14" s="5" t="s">
        <v>0</v>
      </c>
      <c r="Q14" s="5" t="s">
        <v>315</v>
      </c>
      <c r="R14" s="5"/>
      <c r="S14" s="5" t="s">
        <v>3</v>
      </c>
      <c r="T14" s="5" t="s">
        <v>4</v>
      </c>
    </row>
    <row r="15" spans="1:20" x14ac:dyDescent="0.25">
      <c r="A15" s="9">
        <v>1</v>
      </c>
      <c r="B15" s="10">
        <v>7073</v>
      </c>
      <c r="C15" s="10" t="s">
        <v>57</v>
      </c>
      <c r="D15" s="10" t="s">
        <v>58</v>
      </c>
      <c r="E15" s="9">
        <v>18</v>
      </c>
      <c r="F15" s="19">
        <v>3</v>
      </c>
      <c r="G15" s="19">
        <v>3</v>
      </c>
      <c r="H15" s="19">
        <v>3</v>
      </c>
      <c r="I15" s="19">
        <v>1</v>
      </c>
      <c r="J15" s="19">
        <v>6</v>
      </c>
      <c r="K15" s="19">
        <v>6</v>
      </c>
      <c r="L15" s="19">
        <v>8</v>
      </c>
      <c r="M15" s="19">
        <v>1</v>
      </c>
      <c r="N15" s="19">
        <v>1</v>
      </c>
      <c r="O15" s="54"/>
      <c r="P15" s="9">
        <v>1</v>
      </c>
      <c r="Q15" s="9" t="s">
        <v>270</v>
      </c>
      <c r="R15" s="9" t="s">
        <v>300</v>
      </c>
      <c r="S15" s="10" t="s">
        <v>57</v>
      </c>
      <c r="T15" s="10" t="s">
        <v>58</v>
      </c>
    </row>
    <row r="16" spans="1:20" x14ac:dyDescent="0.25">
      <c r="A16" s="9">
        <v>2</v>
      </c>
      <c r="B16" s="10">
        <v>6380</v>
      </c>
      <c r="C16" s="10" t="s">
        <v>53</v>
      </c>
      <c r="D16" s="10" t="s">
        <v>299</v>
      </c>
      <c r="E16" s="9">
        <v>23</v>
      </c>
      <c r="F16" s="19">
        <v>4</v>
      </c>
      <c r="G16" s="19">
        <v>6</v>
      </c>
      <c r="H16" s="19">
        <v>1</v>
      </c>
      <c r="I16" s="19">
        <v>1</v>
      </c>
      <c r="J16" s="19">
        <v>3</v>
      </c>
      <c r="K16" s="19">
        <v>8</v>
      </c>
      <c r="L16" s="19">
        <v>3</v>
      </c>
      <c r="M16" s="19">
        <v>8</v>
      </c>
      <c r="N16" s="19">
        <v>5</v>
      </c>
      <c r="O16" s="54"/>
      <c r="P16" s="9">
        <v>2</v>
      </c>
      <c r="Q16" s="9" t="s">
        <v>270</v>
      </c>
      <c r="R16" s="9" t="s">
        <v>300</v>
      </c>
      <c r="S16" s="10" t="s">
        <v>53</v>
      </c>
      <c r="T16" s="10" t="s">
        <v>299</v>
      </c>
    </row>
    <row r="17" spans="1:20" x14ac:dyDescent="0.25">
      <c r="A17" s="9">
        <v>3</v>
      </c>
      <c r="B17" s="10">
        <v>7129</v>
      </c>
      <c r="C17" s="10" t="s">
        <v>50</v>
      </c>
      <c r="D17" s="10" t="s">
        <v>51</v>
      </c>
      <c r="E17" s="9">
        <v>25</v>
      </c>
      <c r="F17" s="19">
        <v>1</v>
      </c>
      <c r="G17" s="19">
        <v>1</v>
      </c>
      <c r="H17" s="19">
        <v>14</v>
      </c>
      <c r="I17" s="19">
        <v>1</v>
      </c>
      <c r="J17" s="19">
        <v>5</v>
      </c>
      <c r="K17" s="19">
        <v>1</v>
      </c>
      <c r="L17" s="19">
        <v>7</v>
      </c>
      <c r="M17" s="19">
        <v>9</v>
      </c>
      <c r="N17" s="19">
        <v>10</v>
      </c>
      <c r="O17" s="54"/>
      <c r="P17" s="9">
        <v>3</v>
      </c>
      <c r="Q17" s="9" t="s">
        <v>270</v>
      </c>
      <c r="R17" s="9" t="s">
        <v>300</v>
      </c>
      <c r="S17" s="10" t="s">
        <v>50</v>
      </c>
      <c r="T17" s="10" t="s">
        <v>51</v>
      </c>
    </row>
    <row r="18" spans="1:20" x14ac:dyDescent="0.25">
      <c r="A18" s="9">
        <v>4</v>
      </c>
      <c r="B18" s="10">
        <v>6334</v>
      </c>
      <c r="C18" s="10" t="s">
        <v>52</v>
      </c>
      <c r="D18" s="10" t="s">
        <v>286</v>
      </c>
      <c r="E18" s="9">
        <v>26</v>
      </c>
      <c r="F18" s="19">
        <v>6</v>
      </c>
      <c r="G18" s="19">
        <v>2</v>
      </c>
      <c r="H18" s="19">
        <v>4</v>
      </c>
      <c r="I18" s="19">
        <v>1</v>
      </c>
      <c r="J18" s="19">
        <v>4</v>
      </c>
      <c r="K18" s="19">
        <v>9</v>
      </c>
      <c r="L18" s="19">
        <v>6</v>
      </c>
      <c r="M18" s="19">
        <v>3</v>
      </c>
      <c r="N18" s="19">
        <v>6</v>
      </c>
      <c r="O18" s="54"/>
    </row>
    <row r="19" spans="1:20" x14ac:dyDescent="0.25">
      <c r="A19" s="9">
        <v>5</v>
      </c>
      <c r="B19" s="10" t="s">
        <v>47</v>
      </c>
      <c r="C19" s="10" t="s">
        <v>48</v>
      </c>
      <c r="D19" s="10" t="s">
        <v>49</v>
      </c>
      <c r="E19" s="9">
        <v>29</v>
      </c>
      <c r="F19" s="19">
        <v>7</v>
      </c>
      <c r="G19" s="19">
        <v>5</v>
      </c>
      <c r="H19" s="19">
        <v>6</v>
      </c>
      <c r="I19" s="19">
        <v>1</v>
      </c>
      <c r="J19" s="19">
        <v>2</v>
      </c>
      <c r="K19" s="19">
        <v>10</v>
      </c>
      <c r="L19" s="19">
        <v>2</v>
      </c>
      <c r="M19" s="19">
        <v>6</v>
      </c>
      <c r="N19" s="19">
        <v>8</v>
      </c>
      <c r="O19" s="54"/>
    </row>
    <row r="20" spans="1:20" x14ac:dyDescent="0.25">
      <c r="A20" s="9">
        <v>6</v>
      </c>
      <c r="B20" s="10">
        <v>4389</v>
      </c>
      <c r="C20" s="10" t="s">
        <v>61</v>
      </c>
      <c r="D20" s="10" t="s">
        <v>62</v>
      </c>
      <c r="E20" s="9">
        <v>30</v>
      </c>
      <c r="F20" s="19">
        <v>2</v>
      </c>
      <c r="G20" s="19">
        <v>8</v>
      </c>
      <c r="H20" s="19">
        <v>5</v>
      </c>
      <c r="I20" s="19">
        <v>1</v>
      </c>
      <c r="J20" s="19">
        <v>6</v>
      </c>
      <c r="K20" s="19">
        <v>4</v>
      </c>
      <c r="L20" s="19">
        <v>8</v>
      </c>
      <c r="M20" s="19">
        <v>14</v>
      </c>
      <c r="N20" s="19">
        <v>4</v>
      </c>
      <c r="O20" s="54"/>
    </row>
    <row r="21" spans="1:20" x14ac:dyDescent="0.25">
      <c r="A21" s="9">
        <v>7</v>
      </c>
      <c r="B21" s="10">
        <v>4409</v>
      </c>
      <c r="C21" s="10" t="s">
        <v>55</v>
      </c>
      <c r="D21" s="10" t="s">
        <v>56</v>
      </c>
      <c r="E21" s="9">
        <v>35</v>
      </c>
      <c r="F21" s="19">
        <v>14</v>
      </c>
      <c r="G21" s="19">
        <v>4</v>
      </c>
      <c r="H21" s="19">
        <v>8</v>
      </c>
      <c r="I21" s="19">
        <v>1</v>
      </c>
      <c r="J21" s="19">
        <v>14</v>
      </c>
      <c r="K21" s="19">
        <v>2</v>
      </c>
      <c r="L21" s="19">
        <v>4</v>
      </c>
      <c r="M21" s="19">
        <v>14</v>
      </c>
      <c r="N21" s="19">
        <v>2</v>
      </c>
      <c r="O21" s="54"/>
    </row>
    <row r="22" spans="1:20" x14ac:dyDescent="0.25">
      <c r="A22" s="9">
        <v>8</v>
      </c>
      <c r="B22" s="10">
        <v>8456</v>
      </c>
      <c r="C22" s="10" t="s">
        <v>45</v>
      </c>
      <c r="D22" s="10" t="s">
        <v>46</v>
      </c>
      <c r="E22" s="9">
        <v>37</v>
      </c>
      <c r="F22" s="19">
        <v>14</v>
      </c>
      <c r="G22" s="19">
        <v>7</v>
      </c>
      <c r="H22" s="19">
        <v>7</v>
      </c>
      <c r="I22" s="19">
        <v>1</v>
      </c>
      <c r="J22" s="19">
        <v>1</v>
      </c>
      <c r="K22" s="19">
        <v>11</v>
      </c>
      <c r="L22" s="19">
        <v>5</v>
      </c>
      <c r="M22" s="19">
        <v>7</v>
      </c>
      <c r="N22" s="19">
        <v>9</v>
      </c>
      <c r="O22" s="54"/>
    </row>
    <row r="23" spans="1:20" x14ac:dyDescent="0.25">
      <c r="A23" s="9">
        <v>9</v>
      </c>
      <c r="B23" s="10" t="s">
        <v>65</v>
      </c>
      <c r="C23" s="10" t="s">
        <v>66</v>
      </c>
      <c r="D23" s="10" t="s">
        <v>67</v>
      </c>
      <c r="E23" s="9">
        <v>42</v>
      </c>
      <c r="F23" s="19">
        <v>5</v>
      </c>
      <c r="G23" s="19">
        <v>8</v>
      </c>
      <c r="H23" s="19">
        <v>8</v>
      </c>
      <c r="I23" s="19">
        <v>14</v>
      </c>
      <c r="J23" s="19">
        <v>14</v>
      </c>
      <c r="K23" s="19">
        <v>5</v>
      </c>
      <c r="L23" s="19">
        <v>8</v>
      </c>
      <c r="M23" s="19">
        <v>5</v>
      </c>
      <c r="N23" s="19">
        <v>3</v>
      </c>
      <c r="O23" s="54"/>
    </row>
    <row r="24" spans="1:20" x14ac:dyDescent="0.25">
      <c r="A24" s="9">
        <v>10</v>
      </c>
      <c r="B24" s="10">
        <v>6447</v>
      </c>
      <c r="C24" s="10" t="s">
        <v>59</v>
      </c>
      <c r="D24" s="10" t="s">
        <v>60</v>
      </c>
      <c r="E24" s="9">
        <v>43</v>
      </c>
      <c r="F24" s="19">
        <v>14</v>
      </c>
      <c r="G24" s="19">
        <v>14</v>
      </c>
      <c r="H24" s="19">
        <v>2</v>
      </c>
      <c r="I24" s="19">
        <v>1</v>
      </c>
      <c r="J24" s="19">
        <v>14</v>
      </c>
      <c r="K24" s="19">
        <v>7</v>
      </c>
      <c r="L24" s="19">
        <v>1</v>
      </c>
      <c r="M24" s="19">
        <v>4</v>
      </c>
      <c r="N24" s="19">
        <v>14</v>
      </c>
      <c r="O24" s="54"/>
    </row>
    <row r="25" spans="1:20" x14ac:dyDescent="0.25">
      <c r="A25" s="9">
        <v>11</v>
      </c>
      <c r="B25" s="10">
        <v>6027</v>
      </c>
      <c r="C25" s="10" t="s">
        <v>54</v>
      </c>
      <c r="D25" s="10" t="s">
        <v>278</v>
      </c>
      <c r="E25" s="9">
        <v>73</v>
      </c>
      <c r="F25" s="19">
        <v>8</v>
      </c>
      <c r="G25" s="19">
        <v>14</v>
      </c>
      <c r="H25" s="19">
        <v>14</v>
      </c>
      <c r="I25" s="19">
        <v>14</v>
      </c>
      <c r="J25" s="19">
        <v>14</v>
      </c>
      <c r="K25" s="19">
        <v>14</v>
      </c>
      <c r="L25" s="19">
        <v>14</v>
      </c>
      <c r="M25" s="19">
        <v>2</v>
      </c>
      <c r="N25" s="19">
        <v>7</v>
      </c>
      <c r="O25" s="54"/>
    </row>
    <row r="26" spans="1:20" x14ac:dyDescent="0.25">
      <c r="A26" s="9">
        <v>12</v>
      </c>
      <c r="B26" s="10">
        <v>4579</v>
      </c>
      <c r="C26" s="10" t="s">
        <v>68</v>
      </c>
      <c r="D26" s="10" t="s">
        <v>196</v>
      </c>
      <c r="E26" s="9">
        <v>81</v>
      </c>
      <c r="F26" s="19">
        <v>14</v>
      </c>
      <c r="G26" s="19">
        <v>14</v>
      </c>
      <c r="H26" s="19">
        <v>14</v>
      </c>
      <c r="I26" s="19">
        <v>14</v>
      </c>
      <c r="J26" s="19">
        <v>14</v>
      </c>
      <c r="K26" s="19">
        <v>3</v>
      </c>
      <c r="L26" s="19">
        <v>8</v>
      </c>
      <c r="M26" s="19">
        <v>14</v>
      </c>
      <c r="N26" s="19">
        <v>14</v>
      </c>
      <c r="O26" s="54"/>
    </row>
    <row r="27" spans="1:20" x14ac:dyDescent="0.25">
      <c r="A27" s="9">
        <v>13</v>
      </c>
      <c r="B27" s="10">
        <v>5933</v>
      </c>
      <c r="C27" s="10" t="s">
        <v>63</v>
      </c>
      <c r="D27" s="10" t="s">
        <v>64</v>
      </c>
      <c r="E27" s="9">
        <v>85</v>
      </c>
      <c r="F27" s="19">
        <v>9</v>
      </c>
      <c r="G27" s="19">
        <v>14</v>
      </c>
      <c r="H27" s="19">
        <v>8</v>
      </c>
      <c r="I27" s="19">
        <v>14</v>
      </c>
      <c r="J27" s="19">
        <v>14</v>
      </c>
      <c r="K27" s="19">
        <v>12</v>
      </c>
      <c r="L27" s="19">
        <v>14</v>
      </c>
      <c r="M27" s="19">
        <v>14</v>
      </c>
      <c r="N27" s="19">
        <v>14</v>
      </c>
      <c r="O27" s="54"/>
    </row>
    <row r="28" spans="1:20" x14ac:dyDescent="0.25">
      <c r="A28" s="5" t="s">
        <v>0</v>
      </c>
      <c r="B28" s="5" t="s">
        <v>2</v>
      </c>
      <c r="C28" s="5" t="s">
        <v>3</v>
      </c>
      <c r="D28" s="5" t="s">
        <v>4</v>
      </c>
      <c r="E28" s="6" t="s">
        <v>5</v>
      </c>
      <c r="F28" s="55" t="s">
        <v>301</v>
      </c>
      <c r="G28" s="55" t="s">
        <v>6</v>
      </c>
      <c r="H28" s="55" t="s">
        <v>7</v>
      </c>
      <c r="I28" s="55" t="s">
        <v>8</v>
      </c>
      <c r="J28" s="55" t="s">
        <v>9</v>
      </c>
      <c r="K28" s="55" t="s">
        <v>10</v>
      </c>
      <c r="L28" s="55" t="s">
        <v>11</v>
      </c>
      <c r="M28" s="55" t="s">
        <v>12</v>
      </c>
      <c r="N28" s="55" t="s">
        <v>13</v>
      </c>
      <c r="O28" s="54"/>
      <c r="P28" s="5" t="s">
        <v>0</v>
      </c>
      <c r="Q28" s="5" t="s">
        <v>315</v>
      </c>
      <c r="R28" s="5"/>
      <c r="S28" s="5" t="s">
        <v>3</v>
      </c>
      <c r="T28" s="5" t="s">
        <v>4</v>
      </c>
    </row>
    <row r="29" spans="1:20" x14ac:dyDescent="0.25">
      <c r="A29" s="6">
        <v>1</v>
      </c>
      <c r="B29" s="5">
        <v>6694</v>
      </c>
      <c r="C29" s="5" t="s">
        <v>72</v>
      </c>
      <c r="D29" s="5" t="s">
        <v>294</v>
      </c>
      <c r="E29" s="6">
        <v>18</v>
      </c>
      <c r="F29" s="55">
        <v>8</v>
      </c>
      <c r="G29" s="55">
        <v>1</v>
      </c>
      <c r="H29" s="55">
        <v>4</v>
      </c>
      <c r="I29" s="55">
        <v>2</v>
      </c>
      <c r="J29" s="55">
        <v>1</v>
      </c>
      <c r="K29" s="55">
        <v>6</v>
      </c>
      <c r="L29" s="55">
        <v>4</v>
      </c>
      <c r="M29" s="55">
        <v>5</v>
      </c>
      <c r="N29" s="55">
        <v>1</v>
      </c>
      <c r="O29" s="54"/>
      <c r="P29" s="59" t="s">
        <v>318</v>
      </c>
      <c r="Q29" s="59" t="s">
        <v>316</v>
      </c>
      <c r="R29" s="59" t="s">
        <v>300</v>
      </c>
      <c r="S29" s="5" t="s">
        <v>72</v>
      </c>
      <c r="T29" s="5" t="s">
        <v>303</v>
      </c>
    </row>
    <row r="30" spans="1:20" x14ac:dyDescent="0.25">
      <c r="A30" s="6">
        <v>1</v>
      </c>
      <c r="B30" s="5">
        <v>3608</v>
      </c>
      <c r="C30" s="5" t="s">
        <v>70</v>
      </c>
      <c r="D30" s="5" t="s">
        <v>71</v>
      </c>
      <c r="E30" s="6">
        <v>18</v>
      </c>
      <c r="F30" s="55">
        <v>2</v>
      </c>
      <c r="G30" s="55">
        <v>2</v>
      </c>
      <c r="H30" s="55">
        <v>5</v>
      </c>
      <c r="I30" s="55">
        <v>2</v>
      </c>
      <c r="J30" s="55">
        <v>3</v>
      </c>
      <c r="K30" s="55">
        <v>7</v>
      </c>
      <c r="L30" s="55">
        <v>3</v>
      </c>
      <c r="M30" s="55">
        <v>2</v>
      </c>
      <c r="N30" s="55">
        <v>4</v>
      </c>
      <c r="O30" s="54"/>
      <c r="P30" s="59" t="s">
        <v>318</v>
      </c>
      <c r="Q30" s="59" t="s">
        <v>316</v>
      </c>
      <c r="R30" s="59" t="s">
        <v>300</v>
      </c>
      <c r="S30" s="5" t="s">
        <v>70</v>
      </c>
      <c r="T30" s="5" t="s">
        <v>71</v>
      </c>
    </row>
    <row r="31" spans="1:20" x14ac:dyDescent="0.25">
      <c r="A31" s="6">
        <v>3</v>
      </c>
      <c r="B31" s="5">
        <v>6430</v>
      </c>
      <c r="C31" s="5" t="s">
        <v>73</v>
      </c>
      <c r="D31" s="5" t="s">
        <v>74</v>
      </c>
      <c r="E31" s="6">
        <v>23</v>
      </c>
      <c r="F31" s="55">
        <v>7</v>
      </c>
      <c r="G31" s="55">
        <v>8</v>
      </c>
      <c r="H31" s="55">
        <v>1</v>
      </c>
      <c r="I31" s="55">
        <v>1</v>
      </c>
      <c r="J31" s="55">
        <v>2</v>
      </c>
      <c r="K31" s="55">
        <v>3</v>
      </c>
      <c r="L31" s="55">
        <v>6</v>
      </c>
      <c r="M31" s="55">
        <v>7</v>
      </c>
      <c r="N31" s="55">
        <v>3</v>
      </c>
      <c r="O31" s="54"/>
      <c r="P31" s="59">
        <v>3</v>
      </c>
      <c r="Q31" s="59" t="s">
        <v>316</v>
      </c>
      <c r="R31" s="59" t="s">
        <v>300</v>
      </c>
      <c r="S31" s="5" t="s">
        <v>73</v>
      </c>
      <c r="T31" s="5" t="s">
        <v>74</v>
      </c>
    </row>
    <row r="32" spans="1:20" x14ac:dyDescent="0.25">
      <c r="A32" s="6">
        <v>4</v>
      </c>
      <c r="B32" s="5" t="s">
        <v>80</v>
      </c>
      <c r="C32" s="5" t="s">
        <v>81</v>
      </c>
      <c r="D32" s="5" t="s">
        <v>82</v>
      </c>
      <c r="E32" s="6">
        <v>31</v>
      </c>
      <c r="F32" s="55">
        <v>1</v>
      </c>
      <c r="G32" s="55">
        <v>6</v>
      </c>
      <c r="H32" s="55">
        <v>6</v>
      </c>
      <c r="I32" s="55">
        <v>2</v>
      </c>
      <c r="J32" s="55">
        <v>15</v>
      </c>
      <c r="K32" s="55">
        <v>8</v>
      </c>
      <c r="L32" s="55">
        <v>7</v>
      </c>
      <c r="M32" s="55">
        <v>1</v>
      </c>
      <c r="N32" s="55">
        <v>9</v>
      </c>
      <c r="O32" s="54"/>
      <c r="P32" s="53"/>
      <c r="Q32" s="53"/>
      <c r="R32" s="53"/>
      <c r="S32" s="53"/>
      <c r="T32" s="53"/>
    </row>
    <row r="33" spans="1:20" x14ac:dyDescent="0.25">
      <c r="A33" s="6">
        <v>5</v>
      </c>
      <c r="B33" s="5" t="s">
        <v>85</v>
      </c>
      <c r="C33" s="5" t="s">
        <v>86</v>
      </c>
      <c r="D33" s="5" t="s">
        <v>87</v>
      </c>
      <c r="E33" s="6">
        <v>37</v>
      </c>
      <c r="F33" s="55">
        <v>5</v>
      </c>
      <c r="G33" s="55">
        <v>10</v>
      </c>
      <c r="H33" s="55">
        <v>9</v>
      </c>
      <c r="I33" s="55">
        <v>2</v>
      </c>
      <c r="J33" s="55">
        <v>4</v>
      </c>
      <c r="K33" s="55">
        <v>1</v>
      </c>
      <c r="L33" s="55">
        <v>15</v>
      </c>
      <c r="M33" s="55">
        <v>6</v>
      </c>
      <c r="N33" s="55">
        <v>14</v>
      </c>
      <c r="O33" s="54"/>
      <c r="P33" s="53"/>
      <c r="Q33" s="53"/>
      <c r="R33" s="53"/>
      <c r="S33" s="53"/>
      <c r="T33" s="53"/>
    </row>
    <row r="34" spans="1:20" x14ac:dyDescent="0.25">
      <c r="A34" s="6">
        <v>6</v>
      </c>
      <c r="B34" s="5">
        <v>3127</v>
      </c>
      <c r="C34" s="5" t="s">
        <v>92</v>
      </c>
      <c r="D34" s="5" t="s">
        <v>93</v>
      </c>
      <c r="E34" s="6">
        <v>38</v>
      </c>
      <c r="F34" s="55">
        <v>9</v>
      </c>
      <c r="G34" s="55">
        <v>9</v>
      </c>
      <c r="H34" s="55">
        <v>3</v>
      </c>
      <c r="I34" s="55">
        <v>2</v>
      </c>
      <c r="J34" s="55">
        <v>15</v>
      </c>
      <c r="K34" s="55">
        <v>4</v>
      </c>
      <c r="L34" s="55">
        <v>8</v>
      </c>
      <c r="M34" s="55">
        <v>3</v>
      </c>
      <c r="N34" s="55">
        <v>14</v>
      </c>
      <c r="O34" s="54"/>
      <c r="P34" s="53"/>
      <c r="Q34" s="53"/>
      <c r="R34" s="53"/>
      <c r="S34" s="53"/>
      <c r="T34" s="53"/>
    </row>
    <row r="35" spans="1:20" x14ac:dyDescent="0.25">
      <c r="A35" s="6">
        <v>7</v>
      </c>
      <c r="B35" s="5" t="s">
        <v>89</v>
      </c>
      <c r="C35" s="5" t="s">
        <v>90</v>
      </c>
      <c r="D35" s="5" t="s">
        <v>91</v>
      </c>
      <c r="E35" s="6">
        <v>56</v>
      </c>
      <c r="F35" s="55">
        <v>4</v>
      </c>
      <c r="G35" s="55">
        <v>5</v>
      </c>
      <c r="H35" s="55">
        <v>16</v>
      </c>
      <c r="I35" s="55">
        <v>2</v>
      </c>
      <c r="J35" s="55">
        <v>15</v>
      </c>
      <c r="K35" s="55">
        <v>9</v>
      </c>
      <c r="L35" s="55">
        <v>15</v>
      </c>
      <c r="M35" s="55">
        <v>15</v>
      </c>
      <c r="N35" s="55">
        <v>6</v>
      </c>
      <c r="O35" s="54"/>
      <c r="P35" s="53"/>
      <c r="Q35" s="53"/>
      <c r="R35" s="53"/>
      <c r="S35" s="53"/>
      <c r="T35" s="53"/>
    </row>
    <row r="36" spans="1:20" x14ac:dyDescent="0.25">
      <c r="A36" s="6">
        <v>7</v>
      </c>
      <c r="B36" s="5">
        <v>4540</v>
      </c>
      <c r="C36" s="5" t="s">
        <v>75</v>
      </c>
      <c r="D36" s="5" t="s">
        <v>279</v>
      </c>
      <c r="E36" s="6">
        <v>56</v>
      </c>
      <c r="F36" s="55">
        <v>16</v>
      </c>
      <c r="G36" s="55">
        <v>7</v>
      </c>
      <c r="H36" s="55">
        <v>8</v>
      </c>
      <c r="I36" s="55">
        <v>15</v>
      </c>
      <c r="J36" s="55">
        <v>15</v>
      </c>
      <c r="K36" s="55">
        <v>15</v>
      </c>
      <c r="L36" s="55">
        <v>5</v>
      </c>
      <c r="M36" s="55">
        <v>4</v>
      </c>
      <c r="N36" s="55">
        <v>2</v>
      </c>
      <c r="O36" s="54"/>
      <c r="P36" s="53"/>
      <c r="Q36" s="53"/>
      <c r="R36" s="53"/>
      <c r="S36" s="53"/>
      <c r="T36" s="53"/>
    </row>
    <row r="37" spans="1:20" x14ac:dyDescent="0.25">
      <c r="A37" s="6">
        <v>7</v>
      </c>
      <c r="B37" s="5">
        <v>4115</v>
      </c>
      <c r="C37" s="5" t="s">
        <v>83</v>
      </c>
      <c r="D37" s="5" t="s">
        <v>84</v>
      </c>
      <c r="E37" s="6">
        <v>56</v>
      </c>
      <c r="F37" s="55">
        <v>10</v>
      </c>
      <c r="G37" s="55">
        <v>4</v>
      </c>
      <c r="H37" s="55">
        <v>2</v>
      </c>
      <c r="I37" s="55">
        <v>15</v>
      </c>
      <c r="J37" s="55">
        <v>15</v>
      </c>
      <c r="K37" s="55">
        <v>5</v>
      </c>
      <c r="L37" s="55">
        <v>15</v>
      </c>
      <c r="M37" s="55">
        <v>15</v>
      </c>
      <c r="N37" s="55">
        <v>5</v>
      </c>
      <c r="O37" s="54"/>
      <c r="P37" s="53"/>
      <c r="Q37" s="53"/>
      <c r="R37" s="53"/>
      <c r="S37" s="53"/>
      <c r="T37" s="53"/>
    </row>
    <row r="38" spans="1:20" x14ac:dyDescent="0.25">
      <c r="A38" s="6">
        <v>10</v>
      </c>
      <c r="B38" s="5">
        <v>6927</v>
      </c>
      <c r="C38" s="5" t="s">
        <v>88</v>
      </c>
      <c r="D38" s="5" t="s">
        <v>288</v>
      </c>
      <c r="E38" s="6">
        <v>59</v>
      </c>
      <c r="F38" s="55">
        <v>6</v>
      </c>
      <c r="G38" s="55">
        <v>16</v>
      </c>
      <c r="H38" s="55">
        <v>10</v>
      </c>
      <c r="I38" s="55">
        <v>2</v>
      </c>
      <c r="J38" s="55">
        <v>15</v>
      </c>
      <c r="K38" s="55">
        <v>15</v>
      </c>
      <c r="L38" s="55">
        <v>1</v>
      </c>
      <c r="M38" s="55">
        <v>15</v>
      </c>
      <c r="N38" s="55">
        <v>10</v>
      </c>
      <c r="O38" s="54"/>
      <c r="P38" s="53"/>
      <c r="Q38" s="53"/>
      <c r="R38" s="53"/>
      <c r="S38" s="53"/>
      <c r="T38" s="53"/>
    </row>
    <row r="39" spans="1:20" x14ac:dyDescent="0.25">
      <c r="A39" s="6">
        <v>10</v>
      </c>
      <c r="B39" s="5">
        <v>3910</v>
      </c>
      <c r="C39" s="5" t="s">
        <v>197</v>
      </c>
      <c r="D39" s="5" t="s">
        <v>198</v>
      </c>
      <c r="E39" s="6">
        <v>59</v>
      </c>
      <c r="F39" s="55">
        <v>16</v>
      </c>
      <c r="G39" s="55">
        <v>11</v>
      </c>
      <c r="H39" s="55">
        <v>7</v>
      </c>
      <c r="I39" s="55">
        <v>15</v>
      </c>
      <c r="J39" s="55">
        <v>15</v>
      </c>
      <c r="K39" s="55">
        <v>2</v>
      </c>
      <c r="L39" s="55">
        <v>2</v>
      </c>
      <c r="M39" s="55">
        <v>8</v>
      </c>
      <c r="N39" s="55">
        <v>14</v>
      </c>
      <c r="O39" s="54"/>
      <c r="P39" s="53"/>
      <c r="Q39" s="53"/>
      <c r="R39" s="53"/>
      <c r="S39" s="53"/>
      <c r="T39" s="53"/>
    </row>
    <row r="40" spans="1:20" x14ac:dyDescent="0.25">
      <c r="A40" s="6">
        <v>12</v>
      </c>
      <c r="B40" s="5" t="s">
        <v>77</v>
      </c>
      <c r="C40" s="5" t="s">
        <v>78</v>
      </c>
      <c r="D40" s="5" t="s">
        <v>79</v>
      </c>
      <c r="E40" s="6">
        <v>61</v>
      </c>
      <c r="F40" s="55">
        <v>3</v>
      </c>
      <c r="G40" s="55">
        <v>3</v>
      </c>
      <c r="H40" s="55">
        <v>16</v>
      </c>
      <c r="I40" s="55">
        <v>15</v>
      </c>
      <c r="J40" s="55">
        <v>15</v>
      </c>
      <c r="K40" s="55">
        <v>15</v>
      </c>
      <c r="L40" s="55">
        <v>9</v>
      </c>
      <c r="M40" s="55">
        <v>9</v>
      </c>
      <c r="N40" s="55">
        <v>7</v>
      </c>
      <c r="O40" s="54"/>
      <c r="P40" s="53"/>
      <c r="Q40" s="53"/>
      <c r="R40" s="53"/>
      <c r="S40" s="53"/>
      <c r="T40" s="53"/>
    </row>
    <row r="41" spans="1:20" x14ac:dyDescent="0.25">
      <c r="A41" s="6">
        <v>13</v>
      </c>
      <c r="B41" s="5" t="s">
        <v>94</v>
      </c>
      <c r="C41" s="5" t="s">
        <v>95</v>
      </c>
      <c r="D41" s="5" t="s">
        <v>96</v>
      </c>
      <c r="E41" s="6">
        <v>94</v>
      </c>
      <c r="F41" s="55">
        <v>16</v>
      </c>
      <c r="G41" s="55">
        <v>16</v>
      </c>
      <c r="H41" s="55">
        <v>16</v>
      </c>
      <c r="I41" s="55">
        <v>15</v>
      </c>
      <c r="J41" s="55">
        <v>15</v>
      </c>
      <c r="K41" s="55">
        <v>15</v>
      </c>
      <c r="L41" s="55">
        <v>10</v>
      </c>
      <c r="M41" s="55">
        <v>15</v>
      </c>
      <c r="N41" s="55">
        <v>8</v>
      </c>
      <c r="O41" s="54"/>
      <c r="P41" s="53"/>
      <c r="Q41" s="53"/>
      <c r="R41" s="53"/>
      <c r="S41" s="53"/>
      <c r="T41" s="53"/>
    </row>
    <row r="42" spans="1:20" x14ac:dyDescent="0.25">
      <c r="A42" s="6">
        <v>14</v>
      </c>
      <c r="B42" s="5" t="s">
        <v>199</v>
      </c>
      <c r="C42" s="5" t="s">
        <v>200</v>
      </c>
      <c r="D42" s="5" t="s">
        <v>201</v>
      </c>
      <c r="E42" s="6">
        <v>100</v>
      </c>
      <c r="F42" s="55">
        <v>16</v>
      </c>
      <c r="G42" s="55">
        <v>16</v>
      </c>
      <c r="H42" s="55">
        <v>10</v>
      </c>
      <c r="I42" s="55">
        <v>15</v>
      </c>
      <c r="J42" s="55">
        <v>15</v>
      </c>
      <c r="K42" s="55">
        <v>15</v>
      </c>
      <c r="L42" s="55">
        <v>15</v>
      </c>
      <c r="M42" s="55">
        <v>15</v>
      </c>
      <c r="N42" s="55">
        <v>15</v>
      </c>
      <c r="O42" s="54"/>
      <c r="P42" s="53"/>
      <c r="Q42" s="53"/>
      <c r="R42" s="53"/>
      <c r="S42" s="53"/>
      <c r="T42" s="53"/>
    </row>
    <row r="43" spans="1:20" x14ac:dyDescent="0.25">
      <c r="A43" s="6">
        <v>15</v>
      </c>
      <c r="B43" s="5">
        <v>21</v>
      </c>
      <c r="C43" s="5" t="s">
        <v>304</v>
      </c>
      <c r="D43" s="5" t="s">
        <v>31</v>
      </c>
      <c r="E43" s="6">
        <v>101</v>
      </c>
      <c r="F43" s="55">
        <v>16</v>
      </c>
      <c r="G43" s="55">
        <v>11</v>
      </c>
      <c r="H43" s="55">
        <v>10</v>
      </c>
      <c r="I43" s="55">
        <v>16</v>
      </c>
      <c r="J43" s="55">
        <v>16</v>
      </c>
      <c r="K43" s="55">
        <v>16</v>
      </c>
      <c r="L43" s="55">
        <v>16</v>
      </c>
      <c r="M43" s="55">
        <v>16</v>
      </c>
      <c r="N43" s="55">
        <v>16</v>
      </c>
      <c r="O43" s="54"/>
      <c r="P43" s="53"/>
      <c r="Q43" s="53"/>
      <c r="R43" s="53"/>
      <c r="S43" s="53"/>
      <c r="T43" s="53"/>
    </row>
    <row r="44" spans="1:20" x14ac:dyDescent="0.25">
      <c r="A44" s="5" t="s">
        <v>205</v>
      </c>
      <c r="B44" s="5" t="s">
        <v>2</v>
      </c>
      <c r="C44" s="5" t="s">
        <v>3</v>
      </c>
      <c r="D44" s="5" t="s">
        <v>4</v>
      </c>
      <c r="E44" s="6" t="s">
        <v>5</v>
      </c>
      <c r="F44" s="55" t="s">
        <v>301</v>
      </c>
      <c r="G44" s="55" t="s">
        <v>6</v>
      </c>
      <c r="H44" s="55" t="s">
        <v>7</v>
      </c>
      <c r="I44" s="55" t="s">
        <v>8</v>
      </c>
      <c r="J44" s="55" t="s">
        <v>9</v>
      </c>
      <c r="K44" s="55" t="s">
        <v>10</v>
      </c>
      <c r="L44" s="55" t="s">
        <v>11</v>
      </c>
      <c r="M44" s="55" t="s">
        <v>12</v>
      </c>
      <c r="N44" s="55" t="s">
        <v>13</v>
      </c>
      <c r="O44" s="54"/>
      <c r="P44" s="60" t="s">
        <v>0</v>
      </c>
      <c r="Q44" s="60" t="s">
        <v>315</v>
      </c>
      <c r="R44" s="60"/>
      <c r="S44" s="60" t="s">
        <v>3</v>
      </c>
      <c r="T44" s="60" t="s">
        <v>4</v>
      </c>
    </row>
    <row r="45" spans="1:20" x14ac:dyDescent="0.25">
      <c r="A45" s="11">
        <v>1</v>
      </c>
      <c r="B45" s="12" t="s">
        <v>103</v>
      </c>
      <c r="C45" s="12" t="s">
        <v>104</v>
      </c>
      <c r="D45" s="12" t="s">
        <v>105</v>
      </c>
      <c r="E45" s="11">
        <v>22</v>
      </c>
      <c r="F45" s="56">
        <v>10</v>
      </c>
      <c r="G45" s="56">
        <v>1</v>
      </c>
      <c r="H45" s="56">
        <v>4</v>
      </c>
      <c r="I45" s="56">
        <v>3</v>
      </c>
      <c r="J45" s="56">
        <v>1</v>
      </c>
      <c r="K45" s="56">
        <v>7</v>
      </c>
      <c r="L45" s="56">
        <v>6</v>
      </c>
      <c r="M45" s="56">
        <v>5</v>
      </c>
      <c r="N45" s="56">
        <v>2</v>
      </c>
      <c r="O45" s="54"/>
      <c r="P45" s="11">
        <v>1</v>
      </c>
      <c r="Q45" s="11" t="s">
        <v>273</v>
      </c>
      <c r="R45" s="11" t="s">
        <v>300</v>
      </c>
      <c r="S45" s="12" t="s">
        <v>104</v>
      </c>
      <c r="T45" s="12" t="s">
        <v>105</v>
      </c>
    </row>
    <row r="46" spans="1:20" x14ac:dyDescent="0.25">
      <c r="A46" s="11">
        <v>2</v>
      </c>
      <c r="B46" s="12">
        <v>2750</v>
      </c>
      <c r="C46" s="12" t="s">
        <v>97</v>
      </c>
      <c r="D46" s="12" t="s">
        <v>98</v>
      </c>
      <c r="E46" s="11">
        <v>24</v>
      </c>
      <c r="F46" s="56">
        <v>3</v>
      </c>
      <c r="G46" s="56">
        <v>3</v>
      </c>
      <c r="H46" s="56">
        <v>6</v>
      </c>
      <c r="I46" s="56">
        <v>2</v>
      </c>
      <c r="J46" s="56">
        <v>3</v>
      </c>
      <c r="K46" s="56">
        <v>6</v>
      </c>
      <c r="L46" s="56">
        <v>16</v>
      </c>
      <c r="M46" s="56">
        <v>1</v>
      </c>
      <c r="N46" s="56">
        <v>12</v>
      </c>
      <c r="O46" s="54"/>
      <c r="P46" s="11">
        <v>2</v>
      </c>
      <c r="Q46" s="11" t="s">
        <v>273</v>
      </c>
      <c r="R46" s="11" t="s">
        <v>300</v>
      </c>
      <c r="S46" s="12" t="s">
        <v>97</v>
      </c>
      <c r="T46" s="12" t="s">
        <v>98</v>
      </c>
    </row>
    <row r="47" spans="1:20" x14ac:dyDescent="0.25">
      <c r="A47" s="11">
        <v>3</v>
      </c>
      <c r="B47" s="12">
        <v>6090</v>
      </c>
      <c r="C47" s="12" t="s">
        <v>101</v>
      </c>
      <c r="D47" s="12" t="s">
        <v>102</v>
      </c>
      <c r="E47" s="11">
        <v>25</v>
      </c>
      <c r="F47" s="56">
        <v>2</v>
      </c>
      <c r="G47" s="56">
        <v>5</v>
      </c>
      <c r="H47" s="56">
        <v>8</v>
      </c>
      <c r="I47" s="56">
        <v>4</v>
      </c>
      <c r="J47" s="56">
        <v>2</v>
      </c>
      <c r="K47" s="56">
        <v>9</v>
      </c>
      <c r="L47" s="56">
        <v>1</v>
      </c>
      <c r="M47" s="56">
        <v>7</v>
      </c>
      <c r="N47" s="56">
        <v>4</v>
      </c>
      <c r="O47" s="54"/>
      <c r="P47" s="11">
        <v>3</v>
      </c>
      <c r="Q47" s="11" t="s">
        <v>273</v>
      </c>
      <c r="R47" s="11" t="s">
        <v>300</v>
      </c>
      <c r="S47" s="12" t="s">
        <v>101</v>
      </c>
      <c r="T47" s="12" t="s">
        <v>102</v>
      </c>
    </row>
    <row r="48" spans="1:20" x14ac:dyDescent="0.25">
      <c r="A48" s="11">
        <v>4</v>
      </c>
      <c r="B48" s="12">
        <v>807</v>
      </c>
      <c r="C48" s="12" t="s">
        <v>99</v>
      </c>
      <c r="D48" s="12" t="s">
        <v>100</v>
      </c>
      <c r="E48" s="11">
        <v>29.5</v>
      </c>
      <c r="F48" s="56">
        <v>6.5</v>
      </c>
      <c r="G48" s="56">
        <v>7</v>
      </c>
      <c r="H48" s="56">
        <v>2</v>
      </c>
      <c r="I48" s="56">
        <v>1</v>
      </c>
      <c r="J48" s="56">
        <v>16</v>
      </c>
      <c r="K48" s="56">
        <v>5</v>
      </c>
      <c r="L48" s="56">
        <v>5</v>
      </c>
      <c r="M48" s="56">
        <v>4</v>
      </c>
      <c r="N48" s="56">
        <v>6</v>
      </c>
      <c r="O48" s="54"/>
      <c r="P48" s="53"/>
      <c r="Q48" s="53"/>
      <c r="R48" s="53"/>
      <c r="S48" s="53"/>
      <c r="T48" s="53"/>
    </row>
    <row r="49" spans="1:20" x14ac:dyDescent="0.25">
      <c r="A49" s="11">
        <v>5</v>
      </c>
      <c r="B49" s="12">
        <v>1000</v>
      </c>
      <c r="C49" s="12" t="s">
        <v>121</v>
      </c>
      <c r="D49" s="12" t="s">
        <v>122</v>
      </c>
      <c r="E49" s="11">
        <v>35.5</v>
      </c>
      <c r="F49" s="56">
        <v>6.5</v>
      </c>
      <c r="G49" s="56">
        <v>11</v>
      </c>
      <c r="H49" s="56">
        <v>7</v>
      </c>
      <c r="I49" s="56">
        <v>5</v>
      </c>
      <c r="J49" s="56">
        <v>7</v>
      </c>
      <c r="K49" s="56">
        <v>4</v>
      </c>
      <c r="L49" s="56">
        <v>16</v>
      </c>
      <c r="M49" s="56">
        <v>3</v>
      </c>
      <c r="N49" s="56">
        <v>3</v>
      </c>
      <c r="O49" s="54"/>
      <c r="P49" s="53"/>
      <c r="Q49" s="53"/>
      <c r="R49" s="53"/>
      <c r="S49" s="53"/>
      <c r="T49" s="53"/>
    </row>
    <row r="50" spans="1:20" x14ac:dyDescent="0.25">
      <c r="A50" s="11">
        <v>6</v>
      </c>
      <c r="B50" s="12" t="s">
        <v>106</v>
      </c>
      <c r="C50" s="12" t="s">
        <v>107</v>
      </c>
      <c r="D50" s="12" t="s">
        <v>108</v>
      </c>
      <c r="E50" s="11">
        <v>37</v>
      </c>
      <c r="F50" s="56">
        <v>1</v>
      </c>
      <c r="G50" s="56">
        <v>4</v>
      </c>
      <c r="H50" s="56">
        <v>16</v>
      </c>
      <c r="I50" s="56">
        <v>7</v>
      </c>
      <c r="J50" s="56">
        <v>4</v>
      </c>
      <c r="K50" s="56">
        <v>3</v>
      </c>
      <c r="L50" s="56">
        <v>4</v>
      </c>
      <c r="M50" s="56">
        <v>14</v>
      </c>
      <c r="N50" s="56">
        <v>14</v>
      </c>
      <c r="O50" s="54"/>
      <c r="P50" s="53"/>
      <c r="Q50" s="53"/>
      <c r="R50" s="53"/>
      <c r="S50" s="53"/>
      <c r="T50" s="53"/>
    </row>
    <row r="51" spans="1:20" x14ac:dyDescent="0.25">
      <c r="A51" s="11">
        <v>7</v>
      </c>
      <c r="B51" s="12">
        <v>5596</v>
      </c>
      <c r="C51" s="12" t="s">
        <v>109</v>
      </c>
      <c r="D51" s="12" t="s">
        <v>110</v>
      </c>
      <c r="E51" s="11">
        <v>42</v>
      </c>
      <c r="F51" s="56">
        <v>8</v>
      </c>
      <c r="G51" s="56">
        <v>8</v>
      </c>
      <c r="H51" s="56">
        <v>10</v>
      </c>
      <c r="I51" s="56">
        <v>16</v>
      </c>
      <c r="J51" s="56">
        <v>6</v>
      </c>
      <c r="K51" s="56">
        <v>8</v>
      </c>
      <c r="L51" s="56">
        <v>3</v>
      </c>
      <c r="M51" s="56">
        <v>2</v>
      </c>
      <c r="N51" s="56">
        <v>7</v>
      </c>
      <c r="O51" s="54"/>
      <c r="P51" s="53"/>
      <c r="Q51" s="53"/>
      <c r="R51" s="53"/>
      <c r="S51" s="53"/>
      <c r="T51" s="53"/>
    </row>
    <row r="52" spans="1:20" x14ac:dyDescent="0.25">
      <c r="A52" s="11">
        <v>8</v>
      </c>
      <c r="B52" s="12">
        <v>4302</v>
      </c>
      <c r="C52" s="12" t="s">
        <v>128</v>
      </c>
      <c r="D52" s="12" t="s">
        <v>129</v>
      </c>
      <c r="E52" s="11">
        <v>51</v>
      </c>
      <c r="F52" s="56">
        <v>16</v>
      </c>
      <c r="G52" s="56">
        <v>16</v>
      </c>
      <c r="H52" s="56">
        <v>9</v>
      </c>
      <c r="I52" s="56">
        <v>16</v>
      </c>
      <c r="J52" s="56">
        <v>5</v>
      </c>
      <c r="K52" s="56">
        <v>1</v>
      </c>
      <c r="L52" s="56">
        <v>8</v>
      </c>
      <c r="M52" s="56">
        <v>11</v>
      </c>
      <c r="N52" s="56">
        <v>1</v>
      </c>
      <c r="O52" s="54"/>
      <c r="P52" s="53"/>
      <c r="Q52" s="53"/>
      <c r="R52" s="53"/>
      <c r="S52" s="53"/>
      <c r="T52" s="53"/>
    </row>
    <row r="53" spans="1:20" x14ac:dyDescent="0.25">
      <c r="A53" s="11">
        <v>9</v>
      </c>
      <c r="B53" s="12">
        <v>4397</v>
      </c>
      <c r="C53" s="12" t="s">
        <v>117</v>
      </c>
      <c r="D53" s="12" t="s">
        <v>118</v>
      </c>
      <c r="E53" s="11">
        <v>53</v>
      </c>
      <c r="F53" s="56">
        <v>9</v>
      </c>
      <c r="G53" s="56">
        <v>16</v>
      </c>
      <c r="H53" s="56">
        <v>1</v>
      </c>
      <c r="I53" s="56">
        <v>6</v>
      </c>
      <c r="J53" s="56">
        <v>16</v>
      </c>
      <c r="K53" s="56">
        <v>16</v>
      </c>
      <c r="L53" s="56">
        <v>2</v>
      </c>
      <c r="M53" s="56">
        <v>10</v>
      </c>
      <c r="N53" s="56">
        <v>9</v>
      </c>
      <c r="O53" s="54"/>
      <c r="P53" s="53"/>
      <c r="Q53" s="53"/>
      <c r="R53" s="53"/>
      <c r="S53" s="53"/>
      <c r="T53" s="53"/>
    </row>
    <row r="54" spans="1:20" x14ac:dyDescent="0.25">
      <c r="A54" s="11">
        <v>10</v>
      </c>
      <c r="B54" s="12">
        <v>7137</v>
      </c>
      <c r="C54" s="12" t="s">
        <v>111</v>
      </c>
      <c r="D54" s="12" t="s">
        <v>112</v>
      </c>
      <c r="E54" s="11">
        <v>59</v>
      </c>
      <c r="F54" s="56">
        <v>4</v>
      </c>
      <c r="G54" s="56">
        <v>6</v>
      </c>
      <c r="H54" s="56">
        <v>5</v>
      </c>
      <c r="I54" s="56">
        <v>16</v>
      </c>
      <c r="J54" s="56">
        <v>16</v>
      </c>
      <c r="K54" s="56">
        <v>16</v>
      </c>
      <c r="L54" s="56">
        <v>9</v>
      </c>
      <c r="M54" s="56">
        <v>14</v>
      </c>
      <c r="N54" s="56">
        <v>5</v>
      </c>
      <c r="O54" s="54"/>
      <c r="P54" s="53"/>
      <c r="Q54" s="53"/>
      <c r="R54" s="53"/>
      <c r="S54" s="53"/>
      <c r="T54" s="53"/>
    </row>
    <row r="55" spans="1:20" x14ac:dyDescent="0.25">
      <c r="A55" s="11">
        <v>11</v>
      </c>
      <c r="B55" s="12">
        <v>22</v>
      </c>
      <c r="C55" s="12" t="s">
        <v>113</v>
      </c>
      <c r="D55" s="12" t="s">
        <v>114</v>
      </c>
      <c r="E55" s="11">
        <v>66</v>
      </c>
      <c r="F55" s="56">
        <v>16</v>
      </c>
      <c r="G55" s="56">
        <v>9</v>
      </c>
      <c r="H55" s="56">
        <v>3</v>
      </c>
      <c r="I55" s="56">
        <v>8</v>
      </c>
      <c r="J55" s="56">
        <v>16</v>
      </c>
      <c r="K55" s="56">
        <v>10</v>
      </c>
      <c r="L55" s="56">
        <v>16</v>
      </c>
      <c r="M55" s="56">
        <v>9</v>
      </c>
      <c r="N55" s="56">
        <v>11</v>
      </c>
      <c r="O55" s="54"/>
      <c r="P55" s="53"/>
      <c r="Q55" s="53"/>
      <c r="R55" s="53"/>
      <c r="S55" s="53"/>
      <c r="T55" s="53"/>
    </row>
    <row r="56" spans="1:20" x14ac:dyDescent="0.25">
      <c r="A56" s="11">
        <v>12</v>
      </c>
      <c r="B56" s="12">
        <v>6402</v>
      </c>
      <c r="C56" s="12" t="s">
        <v>115</v>
      </c>
      <c r="D56" s="12" t="s">
        <v>116</v>
      </c>
      <c r="E56" s="11">
        <v>80</v>
      </c>
      <c r="F56" s="56">
        <v>16</v>
      </c>
      <c r="G56" s="56">
        <v>2</v>
      </c>
      <c r="H56" s="56">
        <v>16</v>
      </c>
      <c r="I56" s="56">
        <v>16</v>
      </c>
      <c r="J56" s="56">
        <v>16</v>
      </c>
      <c r="K56" s="56">
        <v>2</v>
      </c>
      <c r="L56" s="56">
        <v>16</v>
      </c>
      <c r="M56" s="56">
        <v>14</v>
      </c>
      <c r="N56" s="56">
        <v>14</v>
      </c>
      <c r="O56" s="54"/>
      <c r="P56" s="53"/>
      <c r="Q56" s="53"/>
      <c r="R56" s="53"/>
      <c r="S56" s="53"/>
      <c r="T56" s="53"/>
    </row>
    <row r="57" spans="1:20" x14ac:dyDescent="0.25">
      <c r="A57" s="11">
        <v>13</v>
      </c>
      <c r="B57" s="12">
        <v>3352</v>
      </c>
      <c r="C57" s="12" t="s">
        <v>119</v>
      </c>
      <c r="D57" s="12" t="s">
        <v>120</v>
      </c>
      <c r="E57" s="11">
        <v>82</v>
      </c>
      <c r="F57" s="56">
        <v>5</v>
      </c>
      <c r="G57" s="56">
        <v>10</v>
      </c>
      <c r="H57" s="56">
        <v>16</v>
      </c>
      <c r="I57" s="56">
        <v>16</v>
      </c>
      <c r="J57" s="56">
        <v>16</v>
      </c>
      <c r="K57" s="56">
        <v>16</v>
      </c>
      <c r="L57" s="56">
        <v>7</v>
      </c>
      <c r="M57" s="56">
        <v>14</v>
      </c>
      <c r="N57" s="56">
        <v>14</v>
      </c>
      <c r="O57" s="54"/>
      <c r="P57" s="53"/>
      <c r="Q57" s="53"/>
      <c r="R57" s="53"/>
      <c r="S57" s="53"/>
      <c r="T57" s="53"/>
    </row>
    <row r="58" spans="1:20" x14ac:dyDescent="0.25">
      <c r="A58" s="11">
        <v>14</v>
      </c>
      <c r="B58" s="12" t="s">
        <v>123</v>
      </c>
      <c r="C58" s="12" t="s">
        <v>124</v>
      </c>
      <c r="D58" s="12" t="s">
        <v>125</v>
      </c>
      <c r="E58" s="11">
        <v>85</v>
      </c>
      <c r="F58" s="56">
        <v>16</v>
      </c>
      <c r="G58" s="56">
        <v>16</v>
      </c>
      <c r="H58" s="56">
        <v>12</v>
      </c>
      <c r="I58" s="56">
        <v>16</v>
      </c>
      <c r="J58" s="56">
        <v>16</v>
      </c>
      <c r="K58" s="56">
        <v>16</v>
      </c>
      <c r="L58" s="56">
        <v>9</v>
      </c>
      <c r="M58" s="56">
        <v>6</v>
      </c>
      <c r="N58" s="56">
        <v>10</v>
      </c>
      <c r="O58" s="54"/>
      <c r="P58" s="53"/>
      <c r="Q58" s="53"/>
      <c r="R58" s="53"/>
      <c r="S58" s="53"/>
      <c r="T58" s="53"/>
    </row>
    <row r="59" spans="1:20" x14ac:dyDescent="0.25">
      <c r="A59" s="11">
        <v>15</v>
      </c>
      <c r="B59" s="12">
        <v>111</v>
      </c>
      <c r="C59" s="12" t="s">
        <v>126</v>
      </c>
      <c r="D59" s="12" t="s">
        <v>127</v>
      </c>
      <c r="E59" s="11">
        <v>86</v>
      </c>
      <c r="F59" s="56">
        <v>11</v>
      </c>
      <c r="G59" s="56">
        <v>16</v>
      </c>
      <c r="H59" s="56">
        <v>11</v>
      </c>
      <c r="I59" s="56">
        <v>16</v>
      </c>
      <c r="J59" s="56">
        <v>16</v>
      </c>
      <c r="K59" s="56">
        <v>16</v>
      </c>
      <c r="L59" s="56">
        <v>16</v>
      </c>
      <c r="M59" s="56">
        <v>8</v>
      </c>
      <c r="N59" s="56">
        <v>8</v>
      </c>
      <c r="O59" s="54"/>
      <c r="P59" s="53"/>
      <c r="Q59" s="53"/>
      <c r="R59" s="53"/>
      <c r="S59" s="53"/>
      <c r="T59" s="53"/>
    </row>
    <row r="60" spans="1:20" x14ac:dyDescent="0.25">
      <c r="A60" s="5" t="s">
        <v>0</v>
      </c>
      <c r="B60" s="5" t="s">
        <v>2</v>
      </c>
      <c r="C60" s="5" t="s">
        <v>3</v>
      </c>
      <c r="D60" s="5" t="s">
        <v>4</v>
      </c>
      <c r="E60" s="6" t="s">
        <v>5</v>
      </c>
      <c r="F60" s="55" t="s">
        <v>301</v>
      </c>
      <c r="G60" s="55" t="s">
        <v>6</v>
      </c>
      <c r="H60" s="55" t="s">
        <v>7</v>
      </c>
      <c r="I60" s="55" t="s">
        <v>8</v>
      </c>
      <c r="J60" s="55" t="s">
        <v>9</v>
      </c>
      <c r="K60" s="55" t="s">
        <v>10</v>
      </c>
      <c r="L60" s="55" t="s">
        <v>11</v>
      </c>
      <c r="M60" s="55" t="s">
        <v>12</v>
      </c>
      <c r="N60" s="55" t="s">
        <v>13</v>
      </c>
      <c r="O60" s="54"/>
      <c r="P60" s="60" t="s">
        <v>0</v>
      </c>
      <c r="Q60" s="60" t="s">
        <v>315</v>
      </c>
      <c r="R60" s="60"/>
      <c r="S60" s="60" t="s">
        <v>3</v>
      </c>
      <c r="T60" s="60" t="s">
        <v>4</v>
      </c>
    </row>
    <row r="61" spans="1:20" x14ac:dyDescent="0.25">
      <c r="A61" s="13">
        <v>1</v>
      </c>
      <c r="B61" s="14" t="s">
        <v>146</v>
      </c>
      <c r="C61" s="14" t="s">
        <v>147</v>
      </c>
      <c r="D61" s="14" t="s">
        <v>148</v>
      </c>
      <c r="E61" s="13">
        <v>23</v>
      </c>
      <c r="F61" s="57">
        <v>3</v>
      </c>
      <c r="G61" s="57">
        <v>7</v>
      </c>
      <c r="H61" s="57">
        <v>1</v>
      </c>
      <c r="I61" s="57">
        <v>4</v>
      </c>
      <c r="J61" s="57">
        <v>7</v>
      </c>
      <c r="K61" s="57">
        <v>4</v>
      </c>
      <c r="L61" s="57">
        <v>4</v>
      </c>
      <c r="M61" s="57">
        <v>4</v>
      </c>
      <c r="N61" s="57">
        <v>3</v>
      </c>
      <c r="O61" s="54"/>
      <c r="P61" s="13">
        <v>1</v>
      </c>
      <c r="Q61" s="13" t="s">
        <v>274</v>
      </c>
      <c r="R61" s="13" t="s">
        <v>300</v>
      </c>
      <c r="S61" s="14" t="s">
        <v>147</v>
      </c>
      <c r="T61" s="14" t="s">
        <v>148</v>
      </c>
    </row>
    <row r="62" spans="1:20" x14ac:dyDescent="0.25">
      <c r="A62" s="13">
        <v>2</v>
      </c>
      <c r="B62" s="14" t="s">
        <v>136</v>
      </c>
      <c r="C62" s="14" t="s">
        <v>137</v>
      </c>
      <c r="D62" s="14" t="s">
        <v>138</v>
      </c>
      <c r="E62" s="13">
        <v>25</v>
      </c>
      <c r="F62" s="57">
        <v>9</v>
      </c>
      <c r="G62" s="57">
        <v>3</v>
      </c>
      <c r="H62" s="57">
        <v>2</v>
      </c>
      <c r="I62" s="57">
        <v>1</v>
      </c>
      <c r="J62" s="57">
        <v>3</v>
      </c>
      <c r="K62" s="57">
        <v>16</v>
      </c>
      <c r="L62" s="57">
        <v>7</v>
      </c>
      <c r="M62" s="57">
        <v>5</v>
      </c>
      <c r="N62" s="57">
        <v>4</v>
      </c>
      <c r="O62" s="54"/>
      <c r="P62" s="13">
        <v>2</v>
      </c>
      <c r="Q62" s="13" t="s">
        <v>274</v>
      </c>
      <c r="R62" s="13" t="s">
        <v>300</v>
      </c>
      <c r="S62" s="14" t="s">
        <v>137</v>
      </c>
      <c r="T62" s="14" t="s">
        <v>138</v>
      </c>
    </row>
    <row r="63" spans="1:20" x14ac:dyDescent="0.25">
      <c r="A63" s="13">
        <v>3</v>
      </c>
      <c r="B63" s="14">
        <v>3649</v>
      </c>
      <c r="C63" s="14" t="s">
        <v>134</v>
      </c>
      <c r="D63" s="14" t="s">
        <v>276</v>
      </c>
      <c r="E63" s="13">
        <v>28</v>
      </c>
      <c r="F63" s="57">
        <v>1</v>
      </c>
      <c r="G63" s="57">
        <v>4</v>
      </c>
      <c r="H63" s="57">
        <v>5</v>
      </c>
      <c r="I63" s="57">
        <v>5</v>
      </c>
      <c r="J63" s="57">
        <v>5</v>
      </c>
      <c r="K63" s="57">
        <v>8</v>
      </c>
      <c r="L63" s="57">
        <v>2</v>
      </c>
      <c r="M63" s="57">
        <v>9</v>
      </c>
      <c r="N63" s="57">
        <v>6</v>
      </c>
      <c r="O63" s="54"/>
      <c r="P63" s="13" t="s">
        <v>317</v>
      </c>
      <c r="Q63" s="13" t="s">
        <v>274</v>
      </c>
      <c r="R63" s="13" t="s">
        <v>300</v>
      </c>
      <c r="S63" s="14" t="s">
        <v>134</v>
      </c>
      <c r="T63" s="14" t="s">
        <v>135</v>
      </c>
    </row>
    <row r="64" spans="1:20" x14ac:dyDescent="0.25">
      <c r="A64" s="13">
        <v>3</v>
      </c>
      <c r="B64" s="14">
        <v>5482</v>
      </c>
      <c r="C64" s="14" t="s">
        <v>132</v>
      </c>
      <c r="D64" s="14" t="s">
        <v>133</v>
      </c>
      <c r="E64" s="13">
        <v>28</v>
      </c>
      <c r="F64" s="57">
        <v>6</v>
      </c>
      <c r="G64" s="57">
        <v>9</v>
      </c>
      <c r="H64" s="57">
        <v>4</v>
      </c>
      <c r="I64" s="57">
        <v>2</v>
      </c>
      <c r="J64" s="57">
        <v>2</v>
      </c>
      <c r="K64" s="57">
        <v>2</v>
      </c>
      <c r="L64" s="57">
        <v>8</v>
      </c>
      <c r="M64" s="57">
        <v>7</v>
      </c>
      <c r="N64" s="57">
        <v>5</v>
      </c>
      <c r="O64" s="54"/>
      <c r="P64" s="13" t="s">
        <v>317</v>
      </c>
      <c r="Q64" s="13" t="s">
        <v>274</v>
      </c>
      <c r="R64" s="13" t="s">
        <v>300</v>
      </c>
      <c r="S64" s="14" t="s">
        <v>132</v>
      </c>
      <c r="T64" s="14" t="s">
        <v>133</v>
      </c>
    </row>
    <row r="65" spans="1:20" x14ac:dyDescent="0.25">
      <c r="A65" s="13">
        <v>5</v>
      </c>
      <c r="B65" s="14">
        <v>3604</v>
      </c>
      <c r="C65" s="14" t="s">
        <v>130</v>
      </c>
      <c r="D65" s="14" t="s">
        <v>131</v>
      </c>
      <c r="E65" s="13">
        <v>35</v>
      </c>
      <c r="F65" s="57">
        <v>8</v>
      </c>
      <c r="G65" s="57">
        <v>1</v>
      </c>
      <c r="H65" s="57">
        <v>6</v>
      </c>
      <c r="I65" s="57">
        <v>6</v>
      </c>
      <c r="J65" s="57">
        <v>17</v>
      </c>
      <c r="K65" s="57">
        <v>6</v>
      </c>
      <c r="L65" s="57">
        <v>1</v>
      </c>
      <c r="M65" s="57">
        <v>8</v>
      </c>
      <c r="N65" s="57">
        <v>7</v>
      </c>
      <c r="O65" s="54"/>
      <c r="P65" s="53"/>
      <c r="Q65" s="53"/>
      <c r="R65" s="53"/>
      <c r="S65" s="53"/>
      <c r="T65" s="53"/>
    </row>
    <row r="66" spans="1:20" x14ac:dyDescent="0.25">
      <c r="A66" s="13">
        <v>5</v>
      </c>
      <c r="B66" s="14" t="s">
        <v>139</v>
      </c>
      <c r="C66" s="14" t="s">
        <v>95</v>
      </c>
      <c r="D66" s="14" t="s">
        <v>140</v>
      </c>
      <c r="E66" s="13">
        <v>35</v>
      </c>
      <c r="F66" s="57">
        <v>7</v>
      </c>
      <c r="G66" s="57">
        <v>5</v>
      </c>
      <c r="H66" s="57">
        <v>7</v>
      </c>
      <c r="I66" s="57">
        <v>3</v>
      </c>
      <c r="J66" s="57">
        <v>4</v>
      </c>
      <c r="K66" s="57">
        <v>9</v>
      </c>
      <c r="L66" s="57">
        <v>3</v>
      </c>
      <c r="M66" s="57">
        <v>6</v>
      </c>
      <c r="N66" s="57">
        <v>16</v>
      </c>
      <c r="O66" s="54"/>
      <c r="P66" s="53"/>
      <c r="Q66" s="53"/>
      <c r="R66" s="53"/>
      <c r="S66" s="53"/>
      <c r="T66" s="53"/>
    </row>
    <row r="67" spans="1:20" x14ac:dyDescent="0.25">
      <c r="A67" s="13">
        <v>7</v>
      </c>
      <c r="B67" s="14" t="s">
        <v>143</v>
      </c>
      <c r="C67" s="14" t="s">
        <v>144</v>
      </c>
      <c r="D67" s="14" t="s">
        <v>145</v>
      </c>
      <c r="E67" s="13">
        <v>40</v>
      </c>
      <c r="F67" s="57">
        <v>11</v>
      </c>
      <c r="G67" s="57">
        <v>8</v>
      </c>
      <c r="H67" s="57">
        <v>18</v>
      </c>
      <c r="I67" s="57">
        <v>9</v>
      </c>
      <c r="J67" s="57">
        <v>6</v>
      </c>
      <c r="K67" s="57">
        <v>3</v>
      </c>
      <c r="L67" s="57">
        <v>5</v>
      </c>
      <c r="M67" s="57">
        <v>1</v>
      </c>
      <c r="N67" s="57">
        <v>8</v>
      </c>
      <c r="O67" s="54"/>
      <c r="P67" s="53"/>
      <c r="Q67" s="53"/>
      <c r="R67" s="53"/>
      <c r="S67" s="53"/>
      <c r="T67" s="53"/>
    </row>
    <row r="68" spans="1:20" x14ac:dyDescent="0.25">
      <c r="A68" s="13">
        <v>8</v>
      </c>
      <c r="B68" s="14" t="s">
        <v>305</v>
      </c>
      <c r="C68" s="14" t="s">
        <v>306</v>
      </c>
      <c r="D68" s="14" t="s">
        <v>307</v>
      </c>
      <c r="E68" s="13">
        <v>63</v>
      </c>
      <c r="F68" s="57">
        <v>4</v>
      </c>
      <c r="G68" s="57">
        <v>2</v>
      </c>
      <c r="H68" s="57">
        <v>8</v>
      </c>
      <c r="I68" s="57">
        <v>7</v>
      </c>
      <c r="J68" s="57">
        <v>8</v>
      </c>
      <c r="K68" s="57">
        <v>17</v>
      </c>
      <c r="L68" s="57">
        <v>17</v>
      </c>
      <c r="M68" s="57">
        <v>17</v>
      </c>
      <c r="N68" s="57">
        <v>17</v>
      </c>
      <c r="O68" s="54"/>
      <c r="P68" s="53"/>
      <c r="Q68" s="53"/>
      <c r="R68" s="53"/>
      <c r="S68" s="53"/>
      <c r="T68" s="53"/>
    </row>
    <row r="69" spans="1:20" x14ac:dyDescent="0.25">
      <c r="A69" s="13">
        <v>9</v>
      </c>
      <c r="B69" s="14">
        <v>210</v>
      </c>
      <c r="C69" s="14" t="s">
        <v>141</v>
      </c>
      <c r="D69" s="14" t="s">
        <v>142</v>
      </c>
      <c r="E69" s="13">
        <v>64</v>
      </c>
      <c r="F69" s="57">
        <v>2</v>
      </c>
      <c r="G69" s="57">
        <v>6</v>
      </c>
      <c r="H69" s="57">
        <v>18</v>
      </c>
      <c r="I69" s="57">
        <v>18</v>
      </c>
      <c r="J69" s="57">
        <v>17</v>
      </c>
      <c r="K69" s="57">
        <v>16</v>
      </c>
      <c r="L69" s="57">
        <v>6</v>
      </c>
      <c r="M69" s="57">
        <v>16</v>
      </c>
      <c r="N69" s="57">
        <v>1</v>
      </c>
      <c r="O69" s="54"/>
      <c r="P69" s="53"/>
      <c r="Q69" s="53"/>
      <c r="R69" s="53"/>
      <c r="S69" s="53"/>
      <c r="T69" s="53"/>
    </row>
    <row r="70" spans="1:20" x14ac:dyDescent="0.25">
      <c r="A70" s="13">
        <v>9</v>
      </c>
      <c r="B70" s="14">
        <v>118</v>
      </c>
      <c r="C70" s="14" t="s">
        <v>153</v>
      </c>
      <c r="D70" s="14" t="s">
        <v>308</v>
      </c>
      <c r="E70" s="13">
        <v>64</v>
      </c>
      <c r="F70" s="57">
        <v>10</v>
      </c>
      <c r="G70" s="57">
        <v>19</v>
      </c>
      <c r="H70" s="57">
        <v>18</v>
      </c>
      <c r="I70" s="57">
        <v>9</v>
      </c>
      <c r="J70" s="57">
        <v>17</v>
      </c>
      <c r="K70" s="57">
        <v>7</v>
      </c>
      <c r="L70" s="57">
        <v>17</v>
      </c>
      <c r="M70" s="57">
        <v>2</v>
      </c>
      <c r="N70" s="57">
        <v>2</v>
      </c>
      <c r="O70" s="54"/>
      <c r="P70" s="53"/>
      <c r="Q70" s="53"/>
      <c r="R70" s="53"/>
      <c r="S70" s="53"/>
      <c r="T70" s="53"/>
    </row>
    <row r="71" spans="1:20" x14ac:dyDescent="0.25">
      <c r="A71" s="13">
        <v>11</v>
      </c>
      <c r="B71" s="14">
        <v>1124</v>
      </c>
      <c r="C71" s="14" t="s">
        <v>149</v>
      </c>
      <c r="D71" s="14" t="s">
        <v>150</v>
      </c>
      <c r="E71" s="13">
        <v>66</v>
      </c>
      <c r="F71" s="57">
        <v>5</v>
      </c>
      <c r="G71" s="57">
        <v>19</v>
      </c>
      <c r="H71" s="57">
        <v>3</v>
      </c>
      <c r="I71" s="57">
        <v>18</v>
      </c>
      <c r="J71" s="57">
        <v>17</v>
      </c>
      <c r="K71" s="57">
        <v>5</v>
      </c>
      <c r="L71" s="57">
        <v>17</v>
      </c>
      <c r="M71" s="57">
        <v>3</v>
      </c>
      <c r="N71" s="57">
        <v>16</v>
      </c>
      <c r="O71" s="54"/>
      <c r="P71" s="53"/>
      <c r="Q71" s="53"/>
      <c r="R71" s="53"/>
      <c r="S71" s="53"/>
      <c r="T71" s="53"/>
    </row>
    <row r="72" spans="1:20" x14ac:dyDescent="0.25">
      <c r="A72" s="13">
        <v>12</v>
      </c>
      <c r="B72" s="14" t="s">
        <v>156</v>
      </c>
      <c r="C72" s="14" t="s">
        <v>157</v>
      </c>
      <c r="D72" s="14" t="s">
        <v>309</v>
      </c>
      <c r="E72" s="13">
        <v>86</v>
      </c>
      <c r="F72" s="57">
        <v>19</v>
      </c>
      <c r="G72" s="57">
        <v>19</v>
      </c>
      <c r="H72" s="57">
        <v>17</v>
      </c>
      <c r="I72" s="57">
        <v>18</v>
      </c>
      <c r="J72" s="57">
        <v>1</v>
      </c>
      <c r="K72" s="57">
        <v>1</v>
      </c>
      <c r="L72" s="57">
        <v>17</v>
      </c>
      <c r="M72" s="57">
        <v>16</v>
      </c>
      <c r="N72" s="57">
        <v>16</v>
      </c>
      <c r="O72" s="54"/>
      <c r="P72" s="53"/>
      <c r="Q72" s="53"/>
      <c r="R72" s="53"/>
      <c r="S72" s="53"/>
      <c r="T72" s="53"/>
    </row>
    <row r="73" spans="1:20" x14ac:dyDescent="0.25">
      <c r="A73" s="13">
        <v>13</v>
      </c>
      <c r="B73" s="14" t="s">
        <v>162</v>
      </c>
      <c r="C73" s="14" t="s">
        <v>163</v>
      </c>
      <c r="D73" s="14" t="s">
        <v>164</v>
      </c>
      <c r="E73" s="13">
        <v>97</v>
      </c>
      <c r="F73" s="57">
        <v>19</v>
      </c>
      <c r="G73" s="57">
        <v>19</v>
      </c>
      <c r="H73" s="57">
        <v>18</v>
      </c>
      <c r="I73" s="57">
        <v>18</v>
      </c>
      <c r="J73" s="57">
        <v>17</v>
      </c>
      <c r="K73" s="57">
        <v>16</v>
      </c>
      <c r="L73" s="57">
        <v>9</v>
      </c>
      <c r="M73" s="57">
        <v>10</v>
      </c>
      <c r="N73" s="57">
        <v>9</v>
      </c>
      <c r="O73" s="54"/>
      <c r="P73" s="53"/>
      <c r="Q73" s="53"/>
      <c r="R73" s="53"/>
      <c r="S73" s="53"/>
      <c r="T73" s="53"/>
    </row>
    <row r="74" spans="1:20" x14ac:dyDescent="0.25">
      <c r="A74" s="13">
        <v>14</v>
      </c>
      <c r="B74" s="14" t="s">
        <v>310</v>
      </c>
      <c r="C74" s="14" t="s">
        <v>311</v>
      </c>
      <c r="D74" s="14" t="s">
        <v>100</v>
      </c>
      <c r="E74" s="13">
        <v>109</v>
      </c>
      <c r="F74" s="57">
        <v>19</v>
      </c>
      <c r="G74" s="57">
        <v>19</v>
      </c>
      <c r="H74" s="57">
        <v>18</v>
      </c>
      <c r="I74" s="57">
        <v>8</v>
      </c>
      <c r="J74" s="57">
        <v>17</v>
      </c>
      <c r="K74" s="57">
        <v>17</v>
      </c>
      <c r="L74" s="57">
        <v>17</v>
      </c>
      <c r="M74" s="57">
        <v>16</v>
      </c>
      <c r="N74" s="57">
        <v>16</v>
      </c>
      <c r="O74" s="54"/>
      <c r="P74" s="53"/>
      <c r="Q74" s="53"/>
      <c r="R74" s="53"/>
      <c r="S74" s="53"/>
      <c r="T74" s="53"/>
    </row>
    <row r="75" spans="1:20" x14ac:dyDescent="0.25">
      <c r="A75" s="13">
        <v>15</v>
      </c>
      <c r="B75" s="14">
        <v>4113</v>
      </c>
      <c r="C75" s="14" t="s">
        <v>158</v>
      </c>
      <c r="D75" s="14" t="s">
        <v>312</v>
      </c>
      <c r="E75" s="13">
        <v>118</v>
      </c>
      <c r="F75" s="57">
        <v>19</v>
      </c>
      <c r="G75" s="57">
        <v>19</v>
      </c>
      <c r="H75" s="57">
        <v>18</v>
      </c>
      <c r="I75" s="57">
        <v>18</v>
      </c>
      <c r="J75" s="57">
        <v>17</v>
      </c>
      <c r="K75" s="57">
        <v>16</v>
      </c>
      <c r="L75" s="57">
        <v>17</v>
      </c>
      <c r="M75" s="57">
        <v>16</v>
      </c>
      <c r="N75" s="57">
        <v>16</v>
      </c>
      <c r="O75" s="54"/>
      <c r="P75" s="53"/>
      <c r="Q75" s="53"/>
      <c r="R75" s="53"/>
      <c r="S75" s="53"/>
      <c r="T75" s="53"/>
    </row>
    <row r="76" spans="1:20" x14ac:dyDescent="0.25">
      <c r="A76" s="13">
        <v>15</v>
      </c>
      <c r="B76" s="14" t="s">
        <v>159</v>
      </c>
      <c r="C76" s="14" t="s">
        <v>160</v>
      </c>
      <c r="D76" s="14" t="s">
        <v>161</v>
      </c>
      <c r="E76" s="13">
        <v>118</v>
      </c>
      <c r="F76" s="57">
        <v>19</v>
      </c>
      <c r="G76" s="57">
        <v>19</v>
      </c>
      <c r="H76" s="57">
        <v>18</v>
      </c>
      <c r="I76" s="57">
        <v>18</v>
      </c>
      <c r="J76" s="57">
        <v>17</v>
      </c>
      <c r="K76" s="57">
        <v>16</v>
      </c>
      <c r="L76" s="57">
        <v>17</v>
      </c>
      <c r="M76" s="57">
        <v>16</v>
      </c>
      <c r="N76" s="57">
        <v>16</v>
      </c>
      <c r="O76" s="54"/>
      <c r="P76" s="53"/>
      <c r="Q76" s="53"/>
      <c r="R76" s="53"/>
      <c r="S76" s="53"/>
      <c r="T76" s="53"/>
    </row>
    <row r="77" spans="1:20" x14ac:dyDescent="0.25">
      <c r="A77" s="13">
        <v>15</v>
      </c>
      <c r="B77" s="14">
        <v>44</v>
      </c>
      <c r="C77" s="14" t="s">
        <v>151</v>
      </c>
      <c r="D77" s="14" t="s">
        <v>152</v>
      </c>
      <c r="E77" s="13">
        <v>118</v>
      </c>
      <c r="F77" s="57">
        <v>19</v>
      </c>
      <c r="G77" s="57">
        <v>19</v>
      </c>
      <c r="H77" s="57">
        <v>18</v>
      </c>
      <c r="I77" s="57">
        <v>18</v>
      </c>
      <c r="J77" s="57">
        <v>17</v>
      </c>
      <c r="K77" s="57">
        <v>16</v>
      </c>
      <c r="L77" s="57">
        <v>17</v>
      </c>
      <c r="M77" s="57">
        <v>16</v>
      </c>
      <c r="N77" s="57">
        <v>16</v>
      </c>
      <c r="O77" s="54"/>
      <c r="P77" s="53"/>
      <c r="Q77" s="53"/>
      <c r="R77" s="53"/>
      <c r="S77" s="53"/>
      <c r="T77" s="53"/>
    </row>
    <row r="78" spans="1:20" x14ac:dyDescent="0.25">
      <c r="A78" s="13">
        <v>18</v>
      </c>
      <c r="B78" s="14">
        <v>6370</v>
      </c>
      <c r="C78" s="14" t="s">
        <v>313</v>
      </c>
      <c r="D78" s="14" t="s">
        <v>314</v>
      </c>
      <c r="E78" s="13">
        <v>133</v>
      </c>
      <c r="F78" s="57">
        <v>19</v>
      </c>
      <c r="G78" s="57">
        <v>19</v>
      </c>
      <c r="H78" s="57">
        <v>19</v>
      </c>
      <c r="I78" s="57">
        <v>19</v>
      </c>
      <c r="J78" s="57">
        <v>19</v>
      </c>
      <c r="K78" s="57">
        <v>19</v>
      </c>
      <c r="L78" s="57">
        <v>19</v>
      </c>
      <c r="M78" s="57">
        <v>19</v>
      </c>
      <c r="N78" s="57">
        <v>19</v>
      </c>
      <c r="O78" s="54"/>
      <c r="P78" s="53"/>
      <c r="Q78" s="53"/>
      <c r="R78" s="53"/>
      <c r="S78" s="53"/>
      <c r="T78" s="53"/>
    </row>
    <row r="79" spans="1:20" x14ac:dyDescent="0.25">
      <c r="A79" s="5" t="s">
        <v>0</v>
      </c>
      <c r="B79" s="5" t="s">
        <v>2</v>
      </c>
      <c r="C79" s="5" t="s">
        <v>3</v>
      </c>
      <c r="D79" s="5" t="s">
        <v>4</v>
      </c>
      <c r="E79" s="6" t="s">
        <v>5</v>
      </c>
      <c r="F79" s="55" t="s">
        <v>301</v>
      </c>
      <c r="G79" s="55" t="s">
        <v>6</v>
      </c>
      <c r="H79" s="55" t="s">
        <v>7</v>
      </c>
      <c r="I79" s="55" t="s">
        <v>8</v>
      </c>
      <c r="J79" s="55" t="s">
        <v>9</v>
      </c>
      <c r="K79" s="55" t="s">
        <v>10</v>
      </c>
      <c r="L79" s="55" t="s">
        <v>11</v>
      </c>
      <c r="M79" s="55" t="s">
        <v>12</v>
      </c>
      <c r="N79" s="55" t="s">
        <v>13</v>
      </c>
      <c r="O79" s="54"/>
      <c r="P79" s="60" t="s">
        <v>0</v>
      </c>
      <c r="Q79" s="60" t="s">
        <v>315</v>
      </c>
      <c r="R79" s="60"/>
      <c r="S79" s="60" t="s">
        <v>3</v>
      </c>
      <c r="T79" s="60" t="s">
        <v>4</v>
      </c>
    </row>
    <row r="80" spans="1:20" x14ac:dyDescent="0.25">
      <c r="A80" s="15">
        <v>1</v>
      </c>
      <c r="B80" s="16">
        <v>6073</v>
      </c>
      <c r="C80" s="16" t="s">
        <v>181</v>
      </c>
      <c r="D80" s="16" t="s">
        <v>182</v>
      </c>
      <c r="E80" s="15">
        <v>20</v>
      </c>
      <c r="F80" s="58">
        <v>7</v>
      </c>
      <c r="G80" s="58">
        <v>2</v>
      </c>
      <c r="H80" s="58">
        <v>1</v>
      </c>
      <c r="I80" s="58">
        <v>2</v>
      </c>
      <c r="J80" s="58">
        <v>2</v>
      </c>
      <c r="K80" s="58">
        <v>1</v>
      </c>
      <c r="L80" s="58">
        <v>15</v>
      </c>
      <c r="M80" s="58">
        <v>5</v>
      </c>
      <c r="N80" s="58">
        <v>11</v>
      </c>
      <c r="O80" s="54"/>
      <c r="P80" s="15">
        <v>1</v>
      </c>
      <c r="Q80" s="15" t="s">
        <v>275</v>
      </c>
      <c r="R80" s="15" t="s">
        <v>300</v>
      </c>
      <c r="S80" s="16" t="s">
        <v>181</v>
      </c>
      <c r="T80" s="16" t="s">
        <v>182</v>
      </c>
    </row>
    <row r="81" spans="1:20" x14ac:dyDescent="0.25">
      <c r="A81" s="15">
        <v>2</v>
      </c>
      <c r="B81" s="16">
        <v>6772</v>
      </c>
      <c r="C81" s="16" t="s">
        <v>177</v>
      </c>
      <c r="D81" s="16" t="s">
        <v>178</v>
      </c>
      <c r="E81" s="15">
        <v>29</v>
      </c>
      <c r="F81" s="58">
        <v>2</v>
      </c>
      <c r="G81" s="58">
        <v>3</v>
      </c>
      <c r="H81" s="58">
        <v>7</v>
      </c>
      <c r="I81" s="58">
        <v>4</v>
      </c>
      <c r="J81" s="58">
        <v>5</v>
      </c>
      <c r="K81" s="58">
        <v>5</v>
      </c>
      <c r="L81" s="58">
        <v>7</v>
      </c>
      <c r="M81" s="58">
        <v>7</v>
      </c>
      <c r="N81" s="58">
        <v>3</v>
      </c>
      <c r="O81" s="54"/>
      <c r="P81" s="15">
        <v>2</v>
      </c>
      <c r="Q81" s="15" t="s">
        <v>275</v>
      </c>
      <c r="R81" s="15" t="s">
        <v>300</v>
      </c>
      <c r="S81" s="16" t="s">
        <v>177</v>
      </c>
      <c r="T81" s="16" t="s">
        <v>178</v>
      </c>
    </row>
    <row r="82" spans="1:20" x14ac:dyDescent="0.25">
      <c r="A82" s="15">
        <v>3</v>
      </c>
      <c r="B82" s="16">
        <v>7600</v>
      </c>
      <c r="C82" s="16" t="s">
        <v>188</v>
      </c>
      <c r="D82" s="16" t="s">
        <v>189</v>
      </c>
      <c r="E82" s="15">
        <v>31</v>
      </c>
      <c r="F82" s="58">
        <v>12</v>
      </c>
      <c r="G82" s="58">
        <v>9</v>
      </c>
      <c r="H82" s="58">
        <v>6</v>
      </c>
      <c r="I82" s="58">
        <v>4</v>
      </c>
      <c r="J82" s="58">
        <v>3</v>
      </c>
      <c r="K82" s="58">
        <v>8</v>
      </c>
      <c r="L82" s="58">
        <v>2</v>
      </c>
      <c r="M82" s="58">
        <v>1</v>
      </c>
      <c r="N82" s="58">
        <v>7</v>
      </c>
      <c r="O82" s="54"/>
      <c r="P82" s="15">
        <v>3</v>
      </c>
      <c r="Q82" s="15" t="s">
        <v>275</v>
      </c>
      <c r="R82" s="15" t="s">
        <v>300</v>
      </c>
      <c r="S82" s="16" t="s">
        <v>188</v>
      </c>
      <c r="T82" s="16" t="s">
        <v>189</v>
      </c>
    </row>
    <row r="83" spans="1:20" x14ac:dyDescent="0.25">
      <c r="A83" s="15">
        <v>4</v>
      </c>
      <c r="B83" s="16">
        <v>7130</v>
      </c>
      <c r="C83" s="16" t="s">
        <v>167</v>
      </c>
      <c r="D83" s="16" t="s">
        <v>168</v>
      </c>
      <c r="E83" s="15">
        <v>32</v>
      </c>
      <c r="F83" s="58">
        <v>3</v>
      </c>
      <c r="G83" s="58">
        <v>5</v>
      </c>
      <c r="H83" s="58">
        <v>2</v>
      </c>
      <c r="I83" s="58">
        <v>4</v>
      </c>
      <c r="J83" s="58">
        <v>6</v>
      </c>
      <c r="K83" s="58">
        <v>4</v>
      </c>
      <c r="L83" s="58">
        <v>8</v>
      </c>
      <c r="M83" s="58">
        <v>11</v>
      </c>
      <c r="N83" s="58">
        <v>9</v>
      </c>
      <c r="O83" s="54"/>
      <c r="P83" s="53"/>
      <c r="Q83" s="53"/>
      <c r="R83" s="53"/>
      <c r="S83" s="53"/>
      <c r="T83" s="53"/>
    </row>
    <row r="84" spans="1:20" x14ac:dyDescent="0.25">
      <c r="A84" s="15">
        <v>5</v>
      </c>
      <c r="B84" s="16">
        <v>6774</v>
      </c>
      <c r="C84" s="16" t="s">
        <v>194</v>
      </c>
      <c r="D84" s="16" t="s">
        <v>195</v>
      </c>
      <c r="E84" s="15">
        <v>33</v>
      </c>
      <c r="F84" s="58">
        <v>8</v>
      </c>
      <c r="G84" s="58">
        <v>1</v>
      </c>
      <c r="H84" s="58">
        <v>15</v>
      </c>
      <c r="I84" s="58">
        <v>1</v>
      </c>
      <c r="J84" s="58">
        <v>4</v>
      </c>
      <c r="K84" s="58">
        <v>10</v>
      </c>
      <c r="L84" s="58">
        <v>6</v>
      </c>
      <c r="M84" s="58">
        <v>3</v>
      </c>
      <c r="N84" s="58">
        <v>10</v>
      </c>
      <c r="O84" s="54"/>
      <c r="P84" s="53"/>
      <c r="Q84" s="53"/>
      <c r="R84" s="53"/>
      <c r="S84" s="53"/>
      <c r="T84" s="53"/>
    </row>
    <row r="85" spans="1:20" x14ac:dyDescent="0.25">
      <c r="A85" s="15">
        <v>6</v>
      </c>
      <c r="B85" s="16" t="s">
        <v>183</v>
      </c>
      <c r="C85" s="16" t="s">
        <v>184</v>
      </c>
      <c r="D85" s="16" t="s">
        <v>185</v>
      </c>
      <c r="E85" s="15">
        <v>34</v>
      </c>
      <c r="F85" s="58">
        <v>6</v>
      </c>
      <c r="G85" s="58">
        <v>15</v>
      </c>
      <c r="H85" s="58">
        <v>5</v>
      </c>
      <c r="I85" s="58">
        <v>3</v>
      </c>
      <c r="J85" s="58">
        <v>15</v>
      </c>
      <c r="K85" s="58">
        <v>6</v>
      </c>
      <c r="L85" s="58">
        <v>1</v>
      </c>
      <c r="M85" s="58">
        <v>8</v>
      </c>
      <c r="N85" s="58">
        <v>5</v>
      </c>
      <c r="O85" s="54"/>
      <c r="P85" s="53"/>
      <c r="Q85" s="53"/>
      <c r="R85" s="53"/>
      <c r="S85" s="53"/>
      <c r="T85" s="53"/>
    </row>
    <row r="86" spans="1:20" x14ac:dyDescent="0.25">
      <c r="A86" s="15">
        <v>7</v>
      </c>
      <c r="B86" s="16">
        <v>8800</v>
      </c>
      <c r="C86" s="16" t="s">
        <v>175</v>
      </c>
      <c r="D86" s="16" t="s">
        <v>176</v>
      </c>
      <c r="E86" s="15">
        <v>36</v>
      </c>
      <c r="F86" s="58">
        <v>10</v>
      </c>
      <c r="G86" s="58">
        <v>4</v>
      </c>
      <c r="H86" s="58">
        <v>9</v>
      </c>
      <c r="I86" s="58">
        <v>4</v>
      </c>
      <c r="J86" s="58">
        <v>1</v>
      </c>
      <c r="K86" s="58">
        <v>3</v>
      </c>
      <c r="L86" s="58">
        <v>9</v>
      </c>
      <c r="M86" s="58">
        <v>9</v>
      </c>
      <c r="N86" s="58">
        <v>6</v>
      </c>
      <c r="O86" s="54"/>
      <c r="P86" s="53"/>
      <c r="Q86" s="53"/>
      <c r="R86" s="53"/>
      <c r="S86" s="53"/>
      <c r="T86" s="53"/>
    </row>
    <row r="87" spans="1:20" x14ac:dyDescent="0.25">
      <c r="A87" s="15">
        <v>8</v>
      </c>
      <c r="B87" s="16">
        <v>11978</v>
      </c>
      <c r="C87" s="16" t="s">
        <v>171</v>
      </c>
      <c r="D87" s="16" t="s">
        <v>172</v>
      </c>
      <c r="E87" s="15">
        <v>38</v>
      </c>
      <c r="F87" s="58">
        <v>1</v>
      </c>
      <c r="G87" s="58">
        <v>10</v>
      </c>
      <c r="H87" s="58">
        <v>8</v>
      </c>
      <c r="I87" s="58">
        <v>15</v>
      </c>
      <c r="J87" s="58">
        <v>15</v>
      </c>
      <c r="K87" s="58">
        <v>2</v>
      </c>
      <c r="L87" s="58">
        <v>3</v>
      </c>
      <c r="M87" s="58">
        <v>10</v>
      </c>
      <c r="N87" s="58">
        <v>4</v>
      </c>
      <c r="O87" s="54"/>
      <c r="P87" s="53"/>
      <c r="Q87" s="53"/>
      <c r="R87" s="53"/>
      <c r="S87" s="53"/>
      <c r="T87" s="53"/>
    </row>
    <row r="88" spans="1:20" x14ac:dyDescent="0.25">
      <c r="A88" s="15">
        <v>9</v>
      </c>
      <c r="B88" s="16">
        <v>112</v>
      </c>
      <c r="C88" s="16" t="s">
        <v>173</v>
      </c>
      <c r="D88" s="16" t="s">
        <v>174</v>
      </c>
      <c r="E88" s="15">
        <v>45</v>
      </c>
      <c r="F88" s="58">
        <v>9</v>
      </c>
      <c r="G88" s="58">
        <v>6</v>
      </c>
      <c r="H88" s="58">
        <v>3</v>
      </c>
      <c r="I88" s="58">
        <v>4</v>
      </c>
      <c r="J88" s="58">
        <v>8</v>
      </c>
      <c r="K88" s="58">
        <v>9</v>
      </c>
      <c r="L88" s="58">
        <v>15</v>
      </c>
      <c r="M88" s="58">
        <v>6</v>
      </c>
      <c r="N88" s="58">
        <v>15</v>
      </c>
      <c r="O88" s="54"/>
      <c r="P88" s="53"/>
      <c r="Q88" s="53"/>
      <c r="R88" s="53"/>
      <c r="S88" s="53"/>
      <c r="T88" s="53"/>
    </row>
    <row r="89" spans="1:20" x14ac:dyDescent="0.25">
      <c r="A89" s="15">
        <v>10</v>
      </c>
      <c r="B89" s="16">
        <v>6166</v>
      </c>
      <c r="C89" s="16" t="s">
        <v>186</v>
      </c>
      <c r="D89" s="16" t="s">
        <v>187</v>
      </c>
      <c r="E89" s="15">
        <v>46</v>
      </c>
      <c r="F89" s="58">
        <v>5</v>
      </c>
      <c r="G89" s="58">
        <v>15</v>
      </c>
      <c r="H89" s="58">
        <v>10</v>
      </c>
      <c r="I89" s="58">
        <v>15</v>
      </c>
      <c r="J89" s="58">
        <v>7</v>
      </c>
      <c r="K89" s="58">
        <v>7</v>
      </c>
      <c r="L89" s="58">
        <v>5</v>
      </c>
      <c r="M89" s="58">
        <v>4</v>
      </c>
      <c r="N89" s="58">
        <v>8</v>
      </c>
      <c r="O89" s="54"/>
      <c r="P89" s="53"/>
      <c r="Q89" s="53"/>
      <c r="R89" s="53"/>
      <c r="S89" s="53"/>
      <c r="T89" s="53"/>
    </row>
    <row r="90" spans="1:20" x14ac:dyDescent="0.25">
      <c r="A90" s="15">
        <v>11</v>
      </c>
      <c r="B90" s="16">
        <v>6358</v>
      </c>
      <c r="C90" s="16" t="s">
        <v>190</v>
      </c>
      <c r="D90" s="16" t="s">
        <v>204</v>
      </c>
      <c r="E90" s="15">
        <v>50</v>
      </c>
      <c r="F90" s="58">
        <v>15</v>
      </c>
      <c r="G90" s="58">
        <v>8</v>
      </c>
      <c r="H90" s="58">
        <v>4</v>
      </c>
      <c r="I90" s="58">
        <v>15</v>
      </c>
      <c r="J90" s="58">
        <v>15</v>
      </c>
      <c r="K90" s="58">
        <v>15</v>
      </c>
      <c r="L90" s="58">
        <v>4</v>
      </c>
      <c r="M90" s="58">
        <v>2</v>
      </c>
      <c r="N90" s="58">
        <v>2</v>
      </c>
      <c r="O90" s="54"/>
      <c r="P90" s="53"/>
      <c r="Q90" s="53"/>
      <c r="R90" s="53"/>
      <c r="S90" s="53"/>
      <c r="T90" s="53"/>
    </row>
    <row r="91" spans="1:20" x14ac:dyDescent="0.25">
      <c r="A91" s="15">
        <v>12</v>
      </c>
      <c r="B91" s="16">
        <v>6755</v>
      </c>
      <c r="C91" s="16" t="s">
        <v>192</v>
      </c>
      <c r="D91" s="16" t="s">
        <v>193</v>
      </c>
      <c r="E91" s="15">
        <v>59</v>
      </c>
      <c r="F91" s="58">
        <v>4</v>
      </c>
      <c r="G91" s="58">
        <v>11</v>
      </c>
      <c r="H91" s="58">
        <v>15</v>
      </c>
      <c r="I91" s="58">
        <v>4</v>
      </c>
      <c r="J91" s="58">
        <v>15</v>
      </c>
      <c r="K91" s="58">
        <v>15</v>
      </c>
      <c r="L91" s="58">
        <v>9</v>
      </c>
      <c r="M91" s="58">
        <v>15</v>
      </c>
      <c r="N91" s="58">
        <v>1</v>
      </c>
      <c r="O91" s="54"/>
      <c r="P91" s="53"/>
      <c r="Q91" s="53"/>
      <c r="R91" s="53"/>
      <c r="S91" s="53"/>
      <c r="T91" s="53"/>
    </row>
    <row r="92" spans="1:20" x14ac:dyDescent="0.25">
      <c r="A92" s="15">
        <v>13</v>
      </c>
      <c r="B92" s="16">
        <v>7177</v>
      </c>
      <c r="C92" s="16" t="s">
        <v>169</v>
      </c>
      <c r="D92" s="16" t="s">
        <v>170</v>
      </c>
      <c r="E92" s="15">
        <v>93</v>
      </c>
      <c r="F92" s="58">
        <v>11</v>
      </c>
      <c r="G92" s="58">
        <v>7</v>
      </c>
      <c r="H92" s="58">
        <v>15</v>
      </c>
      <c r="I92" s="58">
        <v>15</v>
      </c>
      <c r="J92" s="58">
        <v>15</v>
      </c>
      <c r="K92" s="58">
        <v>15</v>
      </c>
      <c r="L92" s="58">
        <v>15</v>
      </c>
      <c r="M92" s="58">
        <v>15</v>
      </c>
      <c r="N92" s="58">
        <v>15</v>
      </c>
      <c r="O92" s="54"/>
      <c r="P92" s="53"/>
      <c r="Q92" s="53"/>
      <c r="R92" s="53"/>
      <c r="S92" s="53"/>
      <c r="T92" s="53"/>
    </row>
    <row r="93" spans="1:20" x14ac:dyDescent="0.25">
      <c r="A93" s="15">
        <v>14</v>
      </c>
      <c r="B93" s="16">
        <v>227</v>
      </c>
      <c r="C93" s="16" t="s">
        <v>179</v>
      </c>
      <c r="D93" s="16" t="s">
        <v>180</v>
      </c>
      <c r="E93" s="15">
        <v>105</v>
      </c>
      <c r="F93" s="58">
        <v>15</v>
      </c>
      <c r="G93" s="58">
        <v>15</v>
      </c>
      <c r="H93" s="58">
        <v>15</v>
      </c>
      <c r="I93" s="58">
        <v>15</v>
      </c>
      <c r="J93" s="58">
        <v>15</v>
      </c>
      <c r="K93" s="58">
        <v>15</v>
      </c>
      <c r="L93" s="58">
        <v>15</v>
      </c>
      <c r="M93" s="58">
        <v>15</v>
      </c>
      <c r="N93" s="58">
        <v>15</v>
      </c>
      <c r="O93" s="54"/>
      <c r="P93" s="53"/>
      <c r="Q93" s="53"/>
      <c r="R93" s="53"/>
      <c r="S93" s="53"/>
      <c r="T93" s="53"/>
    </row>
    <row r="94" spans="1:20" x14ac:dyDescent="0.25">
      <c r="P94" s="53"/>
      <c r="Q94" s="53"/>
      <c r="R94" s="53"/>
      <c r="S94" s="53"/>
      <c r="T94" s="53"/>
    </row>
    <row r="95" spans="1:20" x14ac:dyDescent="0.25">
      <c r="P95" s="53"/>
      <c r="Q95" s="53"/>
      <c r="R95" s="53"/>
      <c r="S95" s="53"/>
      <c r="T95" s="53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opLeftCell="N1" workbookViewId="0">
      <selection activeCell="T9" sqref="T9"/>
    </sheetView>
  </sheetViews>
  <sheetFormatPr defaultRowHeight="14.5" x14ac:dyDescent="0.35"/>
  <cols>
    <col min="1" max="1" width="5.453125" style="4" customWidth="1"/>
    <col min="2" max="2" width="8.7265625" style="3"/>
    <col min="3" max="3" width="22.1796875" style="3" customWidth="1"/>
    <col min="4" max="4" width="29.54296875" style="3" customWidth="1"/>
    <col min="5" max="12" width="8.7265625" style="3"/>
    <col min="13" max="21" width="8.7265625" style="4"/>
    <col min="22" max="25" width="8.7265625" style="65"/>
    <col min="26" max="26" width="10.26953125" style="65" customWidth="1"/>
    <col min="27" max="27" width="8.7265625" style="65"/>
    <col min="28" max="28" width="8.7265625" style="84"/>
    <col min="31" max="31" width="20.54296875" customWidth="1"/>
    <col min="32" max="32" width="23.453125" customWidth="1"/>
    <col min="33" max="33" width="15.453125" customWidth="1"/>
    <col min="34" max="34" width="27.1796875" customWidth="1"/>
  </cols>
  <sheetData>
    <row r="1" spans="1:34" x14ac:dyDescent="0.35">
      <c r="A1" s="42" t="s">
        <v>220</v>
      </c>
      <c r="B1" s="5" t="s">
        <v>2</v>
      </c>
      <c r="C1" s="5" t="s">
        <v>3</v>
      </c>
      <c r="D1" s="5" t="s">
        <v>4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5" t="s">
        <v>301</v>
      </c>
      <c r="N1" s="55" t="s">
        <v>6</v>
      </c>
      <c r="O1" s="55" t="s">
        <v>7</v>
      </c>
      <c r="P1" s="55" t="s">
        <v>8</v>
      </c>
      <c r="Q1" s="55" t="s">
        <v>9</v>
      </c>
      <c r="R1" s="55" t="s">
        <v>10</v>
      </c>
      <c r="S1" s="55" t="s">
        <v>11</v>
      </c>
      <c r="T1" s="55" t="s">
        <v>12</v>
      </c>
      <c r="U1" s="55" t="s">
        <v>13</v>
      </c>
      <c r="V1" s="62" t="s">
        <v>320</v>
      </c>
      <c r="W1" s="62" t="s">
        <v>321</v>
      </c>
      <c r="X1" s="62" t="s">
        <v>322</v>
      </c>
      <c r="Y1" s="62" t="s">
        <v>323</v>
      </c>
      <c r="Z1" s="62" t="s">
        <v>324</v>
      </c>
      <c r="AA1" s="62" t="s">
        <v>325</v>
      </c>
      <c r="AB1" s="59" t="s">
        <v>0</v>
      </c>
      <c r="AD1" s="55" t="s">
        <v>0</v>
      </c>
      <c r="AE1" s="55" t="s">
        <v>327</v>
      </c>
      <c r="AF1" s="55" t="s">
        <v>315</v>
      </c>
      <c r="AG1" s="55" t="s">
        <v>3</v>
      </c>
      <c r="AH1" s="55" t="s">
        <v>4</v>
      </c>
    </row>
    <row r="2" spans="1:34" x14ac:dyDescent="0.35">
      <c r="A2" s="42" t="s">
        <v>222</v>
      </c>
      <c r="B2" s="8" t="s">
        <v>14</v>
      </c>
      <c r="C2" s="8" t="s">
        <v>15</v>
      </c>
      <c r="D2" s="8" t="s">
        <v>319</v>
      </c>
      <c r="E2" s="8">
        <v>3</v>
      </c>
      <c r="F2" s="8">
        <v>6</v>
      </c>
      <c r="G2" s="8">
        <v>4</v>
      </c>
      <c r="H2" s="8">
        <v>2</v>
      </c>
      <c r="I2" s="8">
        <v>4</v>
      </c>
      <c r="J2" s="8">
        <v>4</v>
      </c>
      <c r="K2" s="8">
        <v>1</v>
      </c>
      <c r="L2" s="8">
        <v>2</v>
      </c>
      <c r="M2" s="18">
        <v>11</v>
      </c>
      <c r="N2" s="18">
        <v>1</v>
      </c>
      <c r="O2" s="18">
        <v>7</v>
      </c>
      <c r="P2" s="18">
        <v>2</v>
      </c>
      <c r="Q2" s="18">
        <v>2</v>
      </c>
      <c r="R2" s="18">
        <v>8</v>
      </c>
      <c r="S2" s="18">
        <v>3</v>
      </c>
      <c r="T2" s="18">
        <v>2</v>
      </c>
      <c r="U2" s="18">
        <v>1</v>
      </c>
      <c r="V2" s="67">
        <f t="shared" ref="V2:V15" si="0">SUM(E2:L2)+SUM(M2:U2)</f>
        <v>63</v>
      </c>
      <c r="W2" s="67">
        <f t="shared" ref="W2:W15" si="1">LARGE(E2:U2,1)</f>
        <v>11</v>
      </c>
      <c r="X2" s="67">
        <f t="shared" ref="X2:X15" si="2">LARGE(E2:U2,2)</f>
        <v>8</v>
      </c>
      <c r="Y2" s="67">
        <f t="shared" ref="Y2:Y15" si="3">LARGE(E2:U2,3)</f>
        <v>7</v>
      </c>
      <c r="Z2" s="67">
        <f t="shared" ref="Z2:Z15" si="4">SUM(W2:Y2)</f>
        <v>26</v>
      </c>
      <c r="AA2" s="67">
        <f t="shared" ref="AA2:AA15" si="5">V2-Z2</f>
        <v>37</v>
      </c>
      <c r="AB2" s="78">
        <v>1</v>
      </c>
      <c r="AD2" s="7">
        <v>1</v>
      </c>
      <c r="AE2" s="7" t="s">
        <v>267</v>
      </c>
      <c r="AF2" s="7" t="s">
        <v>326</v>
      </c>
      <c r="AG2" s="8" t="s">
        <v>15</v>
      </c>
      <c r="AH2" s="8" t="s">
        <v>319</v>
      </c>
    </row>
    <row r="3" spans="1:34" x14ac:dyDescent="0.35">
      <c r="A3" s="42" t="s">
        <v>222</v>
      </c>
      <c r="B3" s="8">
        <v>3425</v>
      </c>
      <c r="C3" s="8" t="s">
        <v>20</v>
      </c>
      <c r="D3" s="8" t="s">
        <v>21</v>
      </c>
      <c r="E3" s="8">
        <v>2</v>
      </c>
      <c r="F3" s="8">
        <v>7</v>
      </c>
      <c r="G3" s="8">
        <v>4</v>
      </c>
      <c r="H3" s="8">
        <v>4</v>
      </c>
      <c r="I3" s="8">
        <v>2</v>
      </c>
      <c r="J3" s="8">
        <v>2</v>
      </c>
      <c r="K3" s="8">
        <v>6</v>
      </c>
      <c r="L3" s="8">
        <v>12</v>
      </c>
      <c r="M3" s="18">
        <v>3</v>
      </c>
      <c r="N3" s="18">
        <v>4</v>
      </c>
      <c r="O3" s="18">
        <v>6</v>
      </c>
      <c r="P3" s="18">
        <v>3</v>
      </c>
      <c r="Q3" s="18">
        <v>4</v>
      </c>
      <c r="R3" s="18">
        <v>5</v>
      </c>
      <c r="S3" s="18">
        <v>4</v>
      </c>
      <c r="T3" s="18">
        <v>15</v>
      </c>
      <c r="U3" s="18">
        <v>5</v>
      </c>
      <c r="V3" s="67">
        <f t="shared" si="0"/>
        <v>88</v>
      </c>
      <c r="W3" s="67">
        <f t="shared" si="1"/>
        <v>15</v>
      </c>
      <c r="X3" s="67">
        <f t="shared" si="2"/>
        <v>12</v>
      </c>
      <c r="Y3" s="67">
        <f t="shared" si="3"/>
        <v>7</v>
      </c>
      <c r="Z3" s="67">
        <f t="shared" si="4"/>
        <v>34</v>
      </c>
      <c r="AA3" s="67">
        <v>54</v>
      </c>
      <c r="AB3" s="78" t="s">
        <v>271</v>
      </c>
      <c r="AD3" s="7" t="s">
        <v>271</v>
      </c>
      <c r="AE3" s="7" t="s">
        <v>267</v>
      </c>
      <c r="AF3" s="7" t="s">
        <v>326</v>
      </c>
      <c r="AG3" s="8" t="s">
        <v>20</v>
      </c>
      <c r="AH3" s="8" t="s">
        <v>21</v>
      </c>
    </row>
    <row r="4" spans="1:34" x14ac:dyDescent="0.35">
      <c r="A4" s="42" t="s">
        <v>222</v>
      </c>
      <c r="B4" s="8">
        <v>6635</v>
      </c>
      <c r="C4" s="8" t="s">
        <v>17</v>
      </c>
      <c r="D4" s="8" t="s">
        <v>18</v>
      </c>
      <c r="E4" s="8">
        <v>7</v>
      </c>
      <c r="F4" s="8">
        <v>1</v>
      </c>
      <c r="G4" s="8">
        <v>4</v>
      </c>
      <c r="H4" s="8">
        <v>3</v>
      </c>
      <c r="I4" s="8">
        <v>5</v>
      </c>
      <c r="J4" s="8">
        <v>7</v>
      </c>
      <c r="K4" s="8">
        <v>4</v>
      </c>
      <c r="L4" s="8">
        <v>1</v>
      </c>
      <c r="M4" s="18">
        <v>2</v>
      </c>
      <c r="N4" s="18">
        <v>9</v>
      </c>
      <c r="O4" s="18">
        <v>1</v>
      </c>
      <c r="P4" s="18">
        <v>6</v>
      </c>
      <c r="Q4" s="18">
        <v>3</v>
      </c>
      <c r="R4" s="18">
        <v>4</v>
      </c>
      <c r="S4" s="18">
        <v>7</v>
      </c>
      <c r="T4" s="18">
        <v>6</v>
      </c>
      <c r="U4" s="18">
        <v>10</v>
      </c>
      <c r="V4" s="67">
        <f t="shared" si="0"/>
        <v>80</v>
      </c>
      <c r="W4" s="67">
        <f t="shared" si="1"/>
        <v>10</v>
      </c>
      <c r="X4" s="67">
        <f t="shared" si="2"/>
        <v>9</v>
      </c>
      <c r="Y4" s="67">
        <f t="shared" si="3"/>
        <v>7</v>
      </c>
      <c r="Z4" s="67">
        <f t="shared" si="4"/>
        <v>26</v>
      </c>
      <c r="AA4" s="67">
        <v>54</v>
      </c>
      <c r="AB4" s="78" t="s">
        <v>271</v>
      </c>
      <c r="AD4" s="7" t="s">
        <v>271</v>
      </c>
      <c r="AE4" s="7" t="s">
        <v>267</v>
      </c>
      <c r="AF4" s="7" t="s">
        <v>326</v>
      </c>
      <c r="AG4" s="8" t="s">
        <v>17</v>
      </c>
      <c r="AH4" s="8" t="s">
        <v>18</v>
      </c>
    </row>
    <row r="5" spans="1:34" x14ac:dyDescent="0.35">
      <c r="A5" s="42" t="s">
        <v>222</v>
      </c>
      <c r="B5" s="8">
        <v>7049</v>
      </c>
      <c r="C5" s="8" t="s">
        <v>29</v>
      </c>
      <c r="D5" s="8" t="s">
        <v>280</v>
      </c>
      <c r="E5" s="8">
        <v>9</v>
      </c>
      <c r="F5" s="8">
        <v>4</v>
      </c>
      <c r="G5" s="8">
        <v>4</v>
      </c>
      <c r="H5" s="8">
        <v>8</v>
      </c>
      <c r="I5" s="8">
        <v>11</v>
      </c>
      <c r="J5" s="8">
        <v>5</v>
      </c>
      <c r="K5" s="8">
        <v>3</v>
      </c>
      <c r="L5" s="8">
        <v>12</v>
      </c>
      <c r="M5" s="18">
        <v>8</v>
      </c>
      <c r="N5" s="18">
        <v>9</v>
      </c>
      <c r="O5" s="18">
        <v>5</v>
      </c>
      <c r="P5" s="18">
        <v>1</v>
      </c>
      <c r="Q5" s="18">
        <v>1</v>
      </c>
      <c r="R5" s="18">
        <v>2</v>
      </c>
      <c r="S5" s="18">
        <v>5</v>
      </c>
      <c r="T5" s="18">
        <v>5</v>
      </c>
      <c r="U5" s="18">
        <v>6</v>
      </c>
      <c r="V5" s="67">
        <f t="shared" si="0"/>
        <v>98</v>
      </c>
      <c r="W5" s="67">
        <f t="shared" si="1"/>
        <v>12</v>
      </c>
      <c r="X5" s="67">
        <f t="shared" si="2"/>
        <v>11</v>
      </c>
      <c r="Y5" s="67">
        <f t="shared" si="3"/>
        <v>9</v>
      </c>
      <c r="Z5" s="67">
        <f t="shared" si="4"/>
        <v>32</v>
      </c>
      <c r="AA5" s="67">
        <f t="shared" si="5"/>
        <v>66</v>
      </c>
      <c r="AB5" s="78">
        <v>4</v>
      </c>
    </row>
    <row r="6" spans="1:34" x14ac:dyDescent="0.35">
      <c r="A6" s="42" t="s">
        <v>222</v>
      </c>
      <c r="B6" s="8">
        <v>4150</v>
      </c>
      <c r="C6" s="8" t="s">
        <v>26</v>
      </c>
      <c r="D6" s="8" t="s">
        <v>27</v>
      </c>
      <c r="E6" s="8">
        <v>1</v>
      </c>
      <c r="F6" s="8">
        <v>5</v>
      </c>
      <c r="G6" s="8">
        <v>4</v>
      </c>
      <c r="H6" s="8">
        <v>7</v>
      </c>
      <c r="I6" s="8">
        <v>9</v>
      </c>
      <c r="J6" s="8">
        <v>8</v>
      </c>
      <c r="K6" s="8">
        <v>5</v>
      </c>
      <c r="L6" s="8">
        <v>12</v>
      </c>
      <c r="M6" s="18">
        <v>1</v>
      </c>
      <c r="N6" s="18">
        <v>8</v>
      </c>
      <c r="O6" s="18">
        <v>2</v>
      </c>
      <c r="P6" s="18">
        <v>7</v>
      </c>
      <c r="Q6" s="18">
        <v>5</v>
      </c>
      <c r="R6" s="18">
        <v>9</v>
      </c>
      <c r="S6" s="18">
        <v>1</v>
      </c>
      <c r="T6" s="18">
        <v>10</v>
      </c>
      <c r="U6" s="18">
        <v>13</v>
      </c>
      <c r="V6" s="67">
        <f t="shared" si="0"/>
        <v>107</v>
      </c>
      <c r="W6" s="67">
        <f t="shared" si="1"/>
        <v>13</v>
      </c>
      <c r="X6" s="67">
        <f t="shared" si="2"/>
        <v>12</v>
      </c>
      <c r="Y6" s="67">
        <f t="shared" si="3"/>
        <v>10</v>
      </c>
      <c r="Z6" s="67">
        <f t="shared" si="4"/>
        <v>35</v>
      </c>
      <c r="AA6" s="67">
        <f t="shared" si="5"/>
        <v>72</v>
      </c>
      <c r="AB6" s="78">
        <v>5</v>
      </c>
    </row>
    <row r="7" spans="1:34" x14ac:dyDescent="0.35">
      <c r="A7" s="42" t="s">
        <v>222</v>
      </c>
      <c r="B7" s="8">
        <v>63344</v>
      </c>
      <c r="C7" s="8" t="s">
        <v>22</v>
      </c>
      <c r="D7" s="8" t="s">
        <v>23</v>
      </c>
      <c r="E7" s="8">
        <v>5</v>
      </c>
      <c r="F7" s="8">
        <v>3</v>
      </c>
      <c r="G7" s="8">
        <v>4</v>
      </c>
      <c r="H7" s="8">
        <v>5</v>
      </c>
      <c r="I7" s="8">
        <v>1</v>
      </c>
      <c r="J7" s="8">
        <v>13</v>
      </c>
      <c r="K7" s="8">
        <v>13</v>
      </c>
      <c r="L7" s="8">
        <v>12</v>
      </c>
      <c r="M7" s="18">
        <v>4</v>
      </c>
      <c r="N7" s="18">
        <v>13</v>
      </c>
      <c r="O7" s="18">
        <v>13</v>
      </c>
      <c r="P7" s="18">
        <v>4</v>
      </c>
      <c r="Q7" s="18">
        <v>14</v>
      </c>
      <c r="R7" s="18">
        <v>6</v>
      </c>
      <c r="S7" s="18">
        <v>8</v>
      </c>
      <c r="T7" s="18">
        <v>8</v>
      </c>
      <c r="U7" s="18">
        <v>3</v>
      </c>
      <c r="V7" s="67">
        <f t="shared" si="0"/>
        <v>129</v>
      </c>
      <c r="W7" s="67">
        <f t="shared" si="1"/>
        <v>14</v>
      </c>
      <c r="X7" s="67">
        <f t="shared" si="2"/>
        <v>13</v>
      </c>
      <c r="Y7" s="67">
        <f t="shared" si="3"/>
        <v>13</v>
      </c>
      <c r="Z7" s="67">
        <f t="shared" si="4"/>
        <v>40</v>
      </c>
      <c r="AA7" s="67">
        <f t="shared" si="5"/>
        <v>89</v>
      </c>
      <c r="AB7" s="78">
        <v>6</v>
      </c>
    </row>
    <row r="8" spans="1:34" x14ac:dyDescent="0.35">
      <c r="A8" s="42" t="s">
        <v>222</v>
      </c>
      <c r="B8" s="8">
        <v>4959</v>
      </c>
      <c r="C8" s="8" t="s">
        <v>32</v>
      </c>
      <c r="D8" s="8" t="s">
        <v>33</v>
      </c>
      <c r="E8" s="8">
        <v>6</v>
      </c>
      <c r="F8" s="8">
        <v>15</v>
      </c>
      <c r="G8" s="8">
        <v>4</v>
      </c>
      <c r="H8" s="8">
        <v>9</v>
      </c>
      <c r="I8" s="8">
        <v>8</v>
      </c>
      <c r="J8" s="8">
        <v>9</v>
      </c>
      <c r="K8" s="8">
        <v>7</v>
      </c>
      <c r="L8" s="8">
        <v>13</v>
      </c>
      <c r="M8" s="18">
        <v>5</v>
      </c>
      <c r="N8" s="18">
        <v>2.5</v>
      </c>
      <c r="O8" s="18">
        <v>10</v>
      </c>
      <c r="P8" s="18">
        <v>7</v>
      </c>
      <c r="Q8" s="18">
        <v>14</v>
      </c>
      <c r="R8" s="18">
        <v>7</v>
      </c>
      <c r="S8" s="18">
        <v>8</v>
      </c>
      <c r="T8" s="18">
        <v>9</v>
      </c>
      <c r="U8" s="18">
        <v>2</v>
      </c>
      <c r="V8" s="67">
        <f t="shared" si="0"/>
        <v>135.5</v>
      </c>
      <c r="W8" s="67">
        <f t="shared" si="1"/>
        <v>15</v>
      </c>
      <c r="X8" s="67">
        <f t="shared" si="2"/>
        <v>14</v>
      </c>
      <c r="Y8" s="67">
        <f t="shared" si="3"/>
        <v>13</v>
      </c>
      <c r="Z8" s="67">
        <f t="shared" si="4"/>
        <v>42</v>
      </c>
      <c r="AA8" s="67">
        <f t="shared" si="5"/>
        <v>93.5</v>
      </c>
      <c r="AB8" s="78">
        <v>7</v>
      </c>
    </row>
    <row r="9" spans="1:34" x14ac:dyDescent="0.35">
      <c r="A9" s="42" t="s">
        <v>222</v>
      </c>
      <c r="B9" s="8">
        <v>6904</v>
      </c>
      <c r="C9" s="8" t="s">
        <v>34</v>
      </c>
      <c r="D9" s="8" t="s">
        <v>35</v>
      </c>
      <c r="E9" s="8">
        <v>4</v>
      </c>
      <c r="F9" s="8">
        <v>9</v>
      </c>
      <c r="G9" s="8">
        <v>15</v>
      </c>
      <c r="H9" s="8">
        <v>6</v>
      </c>
      <c r="I9" s="8">
        <v>7</v>
      </c>
      <c r="J9" s="8">
        <v>13</v>
      </c>
      <c r="K9" s="8">
        <v>13</v>
      </c>
      <c r="L9" s="8">
        <v>12</v>
      </c>
      <c r="M9" s="18">
        <v>9</v>
      </c>
      <c r="N9" s="18">
        <v>6</v>
      </c>
      <c r="O9" s="18">
        <v>3</v>
      </c>
      <c r="P9" s="18">
        <v>5</v>
      </c>
      <c r="Q9" s="18">
        <v>14</v>
      </c>
      <c r="R9" s="18">
        <v>14</v>
      </c>
      <c r="S9" s="18">
        <v>6</v>
      </c>
      <c r="T9" s="18">
        <v>1</v>
      </c>
      <c r="U9" s="18">
        <v>7</v>
      </c>
      <c r="V9" s="67">
        <f t="shared" si="0"/>
        <v>144</v>
      </c>
      <c r="W9" s="67">
        <f t="shared" si="1"/>
        <v>15</v>
      </c>
      <c r="X9" s="67">
        <f t="shared" si="2"/>
        <v>14</v>
      </c>
      <c r="Y9" s="67">
        <f t="shared" si="3"/>
        <v>14</v>
      </c>
      <c r="Z9" s="67">
        <f t="shared" si="4"/>
        <v>43</v>
      </c>
      <c r="AA9" s="67">
        <f t="shared" si="5"/>
        <v>101</v>
      </c>
      <c r="AB9" s="78">
        <v>8</v>
      </c>
    </row>
    <row r="10" spans="1:34" x14ac:dyDescent="0.35">
      <c r="A10" s="42" t="s">
        <v>222</v>
      </c>
      <c r="B10" s="8">
        <v>7034</v>
      </c>
      <c r="C10" s="8" t="s">
        <v>36</v>
      </c>
      <c r="D10" s="8" t="s">
        <v>37</v>
      </c>
      <c r="E10" s="8">
        <v>11</v>
      </c>
      <c r="F10" s="8">
        <v>9</v>
      </c>
      <c r="G10" s="8">
        <v>15</v>
      </c>
      <c r="H10" s="8">
        <v>14</v>
      </c>
      <c r="I10" s="8">
        <v>3</v>
      </c>
      <c r="J10" s="8">
        <v>3</v>
      </c>
      <c r="K10" s="8">
        <v>13</v>
      </c>
      <c r="L10" s="8">
        <v>12</v>
      </c>
      <c r="M10" s="18">
        <v>10</v>
      </c>
      <c r="N10" s="18">
        <v>7</v>
      </c>
      <c r="O10" s="18">
        <v>9</v>
      </c>
      <c r="P10" s="18">
        <v>13</v>
      </c>
      <c r="Q10" s="18">
        <v>14</v>
      </c>
      <c r="R10" s="18">
        <v>3</v>
      </c>
      <c r="S10" s="18">
        <v>2</v>
      </c>
      <c r="T10" s="18">
        <v>4</v>
      </c>
      <c r="U10" s="18">
        <v>8</v>
      </c>
      <c r="V10" s="67">
        <f t="shared" si="0"/>
        <v>150</v>
      </c>
      <c r="W10" s="67">
        <f t="shared" si="1"/>
        <v>15</v>
      </c>
      <c r="X10" s="67">
        <f t="shared" si="2"/>
        <v>14</v>
      </c>
      <c r="Y10" s="67">
        <f t="shared" si="3"/>
        <v>14</v>
      </c>
      <c r="Z10" s="67">
        <f t="shared" si="4"/>
        <v>43</v>
      </c>
      <c r="AA10" s="67">
        <f t="shared" si="5"/>
        <v>107</v>
      </c>
      <c r="AB10" s="78">
        <v>9</v>
      </c>
    </row>
    <row r="11" spans="1:34" x14ac:dyDescent="0.35">
      <c r="A11" s="42" t="s">
        <v>222</v>
      </c>
      <c r="B11" s="8">
        <v>3846</v>
      </c>
      <c r="C11" s="8" t="s">
        <v>38</v>
      </c>
      <c r="D11" s="8" t="s">
        <v>39</v>
      </c>
      <c r="E11" s="8">
        <v>8</v>
      </c>
      <c r="F11" s="8">
        <v>2</v>
      </c>
      <c r="G11" s="8">
        <v>4</v>
      </c>
      <c r="H11" s="8">
        <v>15</v>
      </c>
      <c r="I11" s="8">
        <v>15</v>
      </c>
      <c r="J11" s="8">
        <v>15</v>
      </c>
      <c r="K11" s="8">
        <v>15</v>
      </c>
      <c r="L11" s="8">
        <v>15</v>
      </c>
      <c r="M11" s="18">
        <v>7</v>
      </c>
      <c r="N11" s="18">
        <v>2.5</v>
      </c>
      <c r="O11" s="18">
        <v>8</v>
      </c>
      <c r="P11" s="18">
        <v>7</v>
      </c>
      <c r="Q11" s="18">
        <v>6</v>
      </c>
      <c r="R11" s="18">
        <v>14</v>
      </c>
      <c r="S11" s="18">
        <v>13</v>
      </c>
      <c r="T11" s="18">
        <v>7</v>
      </c>
      <c r="U11" s="18">
        <v>4</v>
      </c>
      <c r="V11" s="67">
        <f t="shared" si="0"/>
        <v>157.5</v>
      </c>
      <c r="W11" s="67">
        <f t="shared" si="1"/>
        <v>15</v>
      </c>
      <c r="X11" s="67">
        <f t="shared" si="2"/>
        <v>15</v>
      </c>
      <c r="Y11" s="67">
        <f t="shared" si="3"/>
        <v>15</v>
      </c>
      <c r="Z11" s="67">
        <f t="shared" si="4"/>
        <v>45</v>
      </c>
      <c r="AA11" s="67">
        <f t="shared" si="5"/>
        <v>112.5</v>
      </c>
      <c r="AB11" s="78">
        <v>10</v>
      </c>
    </row>
    <row r="12" spans="1:34" x14ac:dyDescent="0.35">
      <c r="A12" s="42" t="s">
        <v>222</v>
      </c>
      <c r="B12" s="8" t="s">
        <v>40</v>
      </c>
      <c r="C12" s="8" t="s">
        <v>41</v>
      </c>
      <c r="D12" s="8" t="s">
        <v>42</v>
      </c>
      <c r="E12" s="8">
        <v>13</v>
      </c>
      <c r="F12" s="8">
        <v>9</v>
      </c>
      <c r="G12" s="8">
        <v>4</v>
      </c>
      <c r="H12" s="8">
        <v>14</v>
      </c>
      <c r="I12" s="8">
        <v>12</v>
      </c>
      <c r="J12" s="8">
        <v>14</v>
      </c>
      <c r="K12" s="8">
        <v>14</v>
      </c>
      <c r="L12" s="8">
        <v>14</v>
      </c>
      <c r="M12" s="18">
        <v>6</v>
      </c>
      <c r="N12" s="18">
        <v>5</v>
      </c>
      <c r="O12" s="18">
        <v>4</v>
      </c>
      <c r="P12" s="18">
        <v>7</v>
      </c>
      <c r="Q12" s="18">
        <v>14</v>
      </c>
      <c r="R12" s="18">
        <v>1</v>
      </c>
      <c r="S12" s="18">
        <v>13</v>
      </c>
      <c r="T12" s="18">
        <v>3</v>
      </c>
      <c r="U12" s="18">
        <v>9</v>
      </c>
      <c r="V12" s="67">
        <f t="shared" si="0"/>
        <v>156</v>
      </c>
      <c r="W12" s="67">
        <f t="shared" si="1"/>
        <v>14</v>
      </c>
      <c r="X12" s="67">
        <f t="shared" si="2"/>
        <v>14</v>
      </c>
      <c r="Y12" s="67">
        <f t="shared" si="3"/>
        <v>14</v>
      </c>
      <c r="Z12" s="67">
        <f t="shared" si="4"/>
        <v>42</v>
      </c>
      <c r="AA12" s="67">
        <f t="shared" si="5"/>
        <v>114</v>
      </c>
      <c r="AB12" s="78">
        <v>11</v>
      </c>
    </row>
    <row r="13" spans="1:34" x14ac:dyDescent="0.35">
      <c r="A13" s="42" t="s">
        <v>222</v>
      </c>
      <c r="B13" s="8">
        <v>6411</v>
      </c>
      <c r="C13" s="8" t="s">
        <v>24</v>
      </c>
      <c r="D13" s="8" t="s">
        <v>25</v>
      </c>
      <c r="E13" s="8">
        <v>12</v>
      </c>
      <c r="F13" s="8">
        <v>15</v>
      </c>
      <c r="G13" s="8">
        <v>4</v>
      </c>
      <c r="H13" s="8">
        <v>1</v>
      </c>
      <c r="I13" s="8">
        <v>10</v>
      </c>
      <c r="J13" s="8">
        <v>1</v>
      </c>
      <c r="K13" s="8">
        <v>2</v>
      </c>
      <c r="L13" s="8">
        <v>12</v>
      </c>
      <c r="M13" s="18">
        <v>14</v>
      </c>
      <c r="N13" s="18">
        <v>14</v>
      </c>
      <c r="O13" s="18">
        <v>14</v>
      </c>
      <c r="P13" s="18">
        <v>14</v>
      </c>
      <c r="Q13" s="18">
        <v>14</v>
      </c>
      <c r="R13" s="18">
        <v>14</v>
      </c>
      <c r="S13" s="18">
        <v>14</v>
      </c>
      <c r="T13" s="18">
        <v>14</v>
      </c>
      <c r="U13" s="18">
        <v>14</v>
      </c>
      <c r="V13" s="67">
        <f t="shared" si="0"/>
        <v>183</v>
      </c>
      <c r="W13" s="67">
        <f t="shared" si="1"/>
        <v>15</v>
      </c>
      <c r="X13" s="67">
        <f t="shared" si="2"/>
        <v>14</v>
      </c>
      <c r="Y13" s="67">
        <f t="shared" si="3"/>
        <v>14</v>
      </c>
      <c r="Z13" s="67">
        <f t="shared" si="4"/>
        <v>43</v>
      </c>
      <c r="AA13" s="67">
        <f t="shared" si="5"/>
        <v>140</v>
      </c>
      <c r="AB13" s="78">
        <v>12</v>
      </c>
    </row>
    <row r="14" spans="1:34" x14ac:dyDescent="0.35">
      <c r="A14" s="42" t="s">
        <v>222</v>
      </c>
      <c r="B14" s="8">
        <v>6827</v>
      </c>
      <c r="C14" s="8" t="s">
        <v>30</v>
      </c>
      <c r="D14" s="8" t="s">
        <v>31</v>
      </c>
      <c r="E14" s="8">
        <v>10</v>
      </c>
      <c r="F14" s="8">
        <v>9</v>
      </c>
      <c r="G14" s="8">
        <v>15</v>
      </c>
      <c r="H14" s="8">
        <v>14</v>
      </c>
      <c r="I14" s="8">
        <v>6</v>
      </c>
      <c r="J14" s="8">
        <v>6</v>
      </c>
      <c r="K14" s="8">
        <v>8</v>
      </c>
      <c r="L14" s="8">
        <v>3</v>
      </c>
      <c r="M14" s="18">
        <v>14</v>
      </c>
      <c r="N14" s="18">
        <v>14</v>
      </c>
      <c r="O14" s="18">
        <v>14</v>
      </c>
      <c r="P14" s="18">
        <v>14</v>
      </c>
      <c r="Q14" s="18">
        <v>14</v>
      </c>
      <c r="R14" s="18">
        <v>14</v>
      </c>
      <c r="S14" s="18">
        <v>14</v>
      </c>
      <c r="T14" s="18">
        <v>14</v>
      </c>
      <c r="U14" s="18">
        <v>14</v>
      </c>
      <c r="V14" s="67">
        <f t="shared" si="0"/>
        <v>197</v>
      </c>
      <c r="W14" s="67">
        <f t="shared" si="1"/>
        <v>15</v>
      </c>
      <c r="X14" s="67">
        <f t="shared" si="2"/>
        <v>14</v>
      </c>
      <c r="Y14" s="67">
        <f t="shared" si="3"/>
        <v>14</v>
      </c>
      <c r="Z14" s="67">
        <f t="shared" si="4"/>
        <v>43</v>
      </c>
      <c r="AA14" s="67">
        <f t="shared" si="5"/>
        <v>154</v>
      </c>
      <c r="AB14" s="78">
        <v>13</v>
      </c>
    </row>
    <row r="15" spans="1:34" x14ac:dyDescent="0.35">
      <c r="A15" s="42" t="s">
        <v>222</v>
      </c>
      <c r="B15" s="8">
        <v>6637</v>
      </c>
      <c r="C15" s="8" t="s">
        <v>43</v>
      </c>
      <c r="D15" s="8" t="s">
        <v>44</v>
      </c>
      <c r="E15" s="8">
        <v>15</v>
      </c>
      <c r="F15" s="8">
        <v>15</v>
      </c>
      <c r="G15" s="8">
        <v>4</v>
      </c>
      <c r="H15" s="8">
        <v>14</v>
      </c>
      <c r="I15" s="8">
        <v>14</v>
      </c>
      <c r="J15" s="8">
        <v>10</v>
      </c>
      <c r="K15" s="8">
        <v>13</v>
      </c>
      <c r="L15" s="8">
        <v>12</v>
      </c>
      <c r="M15" s="18">
        <v>13</v>
      </c>
      <c r="N15" s="18">
        <v>13</v>
      </c>
      <c r="O15" s="18">
        <v>13</v>
      </c>
      <c r="P15" s="18">
        <v>13</v>
      </c>
      <c r="Q15" s="18">
        <v>14</v>
      </c>
      <c r="R15" s="18">
        <v>14</v>
      </c>
      <c r="S15" s="18">
        <v>13</v>
      </c>
      <c r="T15" s="18">
        <v>12</v>
      </c>
      <c r="U15" s="18">
        <v>11</v>
      </c>
      <c r="V15" s="67">
        <f t="shared" si="0"/>
        <v>213</v>
      </c>
      <c r="W15" s="67">
        <f t="shared" si="1"/>
        <v>15</v>
      </c>
      <c r="X15" s="67">
        <f t="shared" si="2"/>
        <v>15</v>
      </c>
      <c r="Y15" s="67">
        <f t="shared" si="3"/>
        <v>14</v>
      </c>
      <c r="Z15" s="67">
        <f t="shared" si="4"/>
        <v>44</v>
      </c>
      <c r="AA15" s="67">
        <f t="shared" si="5"/>
        <v>169</v>
      </c>
      <c r="AB15" s="78">
        <v>14</v>
      </c>
    </row>
    <row r="16" spans="1:34" x14ac:dyDescent="0.35">
      <c r="A16" s="42"/>
      <c r="B16" s="5" t="s">
        <v>2</v>
      </c>
      <c r="C16" s="5" t="s">
        <v>3</v>
      </c>
      <c r="D16" s="5" t="s">
        <v>4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5" t="s">
        <v>12</v>
      </c>
      <c r="L16" s="5" t="s">
        <v>13</v>
      </c>
      <c r="M16" s="55" t="s">
        <v>301</v>
      </c>
      <c r="N16" s="55" t="s">
        <v>6</v>
      </c>
      <c r="O16" s="55" t="s">
        <v>7</v>
      </c>
      <c r="P16" s="55" t="s">
        <v>8</v>
      </c>
      <c r="Q16" s="55" t="s">
        <v>9</v>
      </c>
      <c r="R16" s="55" t="s">
        <v>10</v>
      </c>
      <c r="S16" s="55" t="s">
        <v>11</v>
      </c>
      <c r="T16" s="55" t="s">
        <v>12</v>
      </c>
      <c r="U16" s="55" t="s">
        <v>13</v>
      </c>
      <c r="V16" s="62" t="s">
        <v>320</v>
      </c>
      <c r="W16" s="62" t="s">
        <v>321</v>
      </c>
      <c r="X16" s="62" t="s">
        <v>322</v>
      </c>
      <c r="Y16" s="62" t="s">
        <v>323</v>
      </c>
      <c r="Z16" s="62" t="s">
        <v>324</v>
      </c>
      <c r="AA16" s="62" t="s">
        <v>325</v>
      </c>
      <c r="AB16" s="59" t="s">
        <v>0</v>
      </c>
      <c r="AD16" s="55" t="s">
        <v>0</v>
      </c>
      <c r="AE16" s="55" t="s">
        <v>327</v>
      </c>
      <c r="AF16" s="55" t="s">
        <v>315</v>
      </c>
      <c r="AG16" s="55" t="s">
        <v>3</v>
      </c>
      <c r="AH16" s="55" t="s">
        <v>4</v>
      </c>
    </row>
    <row r="17" spans="1:34" x14ac:dyDescent="0.35">
      <c r="A17" s="42" t="s">
        <v>226</v>
      </c>
      <c r="B17" s="10">
        <v>7129</v>
      </c>
      <c r="C17" s="10" t="s">
        <v>50</v>
      </c>
      <c r="D17" s="10" t="s">
        <v>51</v>
      </c>
      <c r="E17" s="10">
        <v>9</v>
      </c>
      <c r="F17" s="10">
        <v>1</v>
      </c>
      <c r="G17" s="10">
        <v>1</v>
      </c>
      <c r="H17" s="10">
        <v>1</v>
      </c>
      <c r="I17" s="10">
        <v>8</v>
      </c>
      <c r="J17" s="10">
        <v>10</v>
      </c>
      <c r="K17" s="10">
        <v>3</v>
      </c>
      <c r="L17" s="10">
        <v>1</v>
      </c>
      <c r="M17" s="19">
        <v>1</v>
      </c>
      <c r="N17" s="19">
        <v>1</v>
      </c>
      <c r="O17" s="19">
        <v>14</v>
      </c>
      <c r="P17" s="19">
        <v>1</v>
      </c>
      <c r="Q17" s="19">
        <v>5</v>
      </c>
      <c r="R17" s="19">
        <v>1</v>
      </c>
      <c r="S17" s="19">
        <v>7</v>
      </c>
      <c r="T17" s="19">
        <v>9</v>
      </c>
      <c r="U17" s="19">
        <v>10</v>
      </c>
      <c r="V17" s="66">
        <f t="shared" ref="V17:V29" si="6">SUM(E17:L17)+SUM(M17:U17)</f>
        <v>83</v>
      </c>
      <c r="W17" s="67">
        <f t="shared" ref="W17:W29" si="7">LARGE(E17:U17,1)</f>
        <v>14</v>
      </c>
      <c r="X17" s="67">
        <f t="shared" ref="X17:X29" si="8">LARGE(E17:U17,2)</f>
        <v>10</v>
      </c>
      <c r="Y17" s="67">
        <f t="shared" ref="Y17:Y29" si="9">LARGE(E17:U17,3)</f>
        <v>10</v>
      </c>
      <c r="Z17" s="66">
        <f t="shared" ref="Z17:Z29" si="10">SUM(W17:Y17)</f>
        <v>34</v>
      </c>
      <c r="AA17" s="66">
        <f t="shared" ref="AA17:AA29" si="11">V17-Z17</f>
        <v>49</v>
      </c>
      <c r="AB17" s="79">
        <v>1</v>
      </c>
      <c r="AD17" s="9" t="s">
        <v>318</v>
      </c>
      <c r="AE17" s="9" t="s">
        <v>270</v>
      </c>
      <c r="AF17" s="9" t="s">
        <v>326</v>
      </c>
      <c r="AG17" s="10" t="s">
        <v>50</v>
      </c>
      <c r="AH17" s="10" t="s">
        <v>51</v>
      </c>
    </row>
    <row r="18" spans="1:34" x14ac:dyDescent="0.35">
      <c r="A18" s="42" t="s">
        <v>226</v>
      </c>
      <c r="B18" s="10">
        <v>6334</v>
      </c>
      <c r="C18" s="10" t="s">
        <v>52</v>
      </c>
      <c r="D18" s="10" t="s">
        <v>286</v>
      </c>
      <c r="E18" s="10">
        <v>2</v>
      </c>
      <c r="F18" s="10">
        <v>3</v>
      </c>
      <c r="G18" s="10">
        <v>1</v>
      </c>
      <c r="H18" s="10">
        <v>6</v>
      </c>
      <c r="I18" s="10">
        <v>2</v>
      </c>
      <c r="J18" s="10">
        <v>3</v>
      </c>
      <c r="K18" s="10">
        <v>14</v>
      </c>
      <c r="L18" s="10">
        <v>14</v>
      </c>
      <c r="M18" s="19">
        <v>6</v>
      </c>
      <c r="N18" s="19">
        <v>2</v>
      </c>
      <c r="O18" s="19">
        <v>4</v>
      </c>
      <c r="P18" s="19">
        <v>1</v>
      </c>
      <c r="Q18" s="19">
        <v>4</v>
      </c>
      <c r="R18" s="19">
        <v>9</v>
      </c>
      <c r="S18" s="19">
        <v>6</v>
      </c>
      <c r="T18" s="19">
        <v>3</v>
      </c>
      <c r="U18" s="19">
        <v>6</v>
      </c>
      <c r="V18" s="66">
        <f t="shared" si="6"/>
        <v>86</v>
      </c>
      <c r="W18" s="67">
        <f t="shared" si="7"/>
        <v>14</v>
      </c>
      <c r="X18" s="67">
        <f t="shared" si="8"/>
        <v>14</v>
      </c>
      <c r="Y18" s="67">
        <f t="shared" si="9"/>
        <v>9</v>
      </c>
      <c r="Z18" s="66">
        <f t="shared" si="10"/>
        <v>37</v>
      </c>
      <c r="AA18" s="66">
        <f t="shared" si="11"/>
        <v>49</v>
      </c>
      <c r="AB18" s="79">
        <v>1</v>
      </c>
      <c r="AD18" s="9" t="s">
        <v>318</v>
      </c>
      <c r="AE18" s="9" t="s">
        <v>270</v>
      </c>
      <c r="AF18" s="9" t="s">
        <v>326</v>
      </c>
      <c r="AG18" s="10" t="s">
        <v>52</v>
      </c>
      <c r="AH18" s="10" t="s">
        <v>286</v>
      </c>
    </row>
    <row r="19" spans="1:34" x14ac:dyDescent="0.35">
      <c r="A19" s="42" t="s">
        <v>226</v>
      </c>
      <c r="B19" s="10" t="s">
        <v>47</v>
      </c>
      <c r="C19" s="10" t="s">
        <v>48</v>
      </c>
      <c r="D19" s="10" t="s">
        <v>49</v>
      </c>
      <c r="E19" s="10">
        <v>7</v>
      </c>
      <c r="F19" s="10">
        <v>5</v>
      </c>
      <c r="G19" s="10">
        <v>1</v>
      </c>
      <c r="H19" s="10">
        <v>2</v>
      </c>
      <c r="I19" s="10">
        <v>1</v>
      </c>
      <c r="J19" s="10">
        <v>4</v>
      </c>
      <c r="K19" s="10">
        <v>2</v>
      </c>
      <c r="L19" s="10">
        <v>14</v>
      </c>
      <c r="M19" s="19">
        <v>7</v>
      </c>
      <c r="N19" s="19">
        <v>5</v>
      </c>
      <c r="O19" s="19">
        <v>6</v>
      </c>
      <c r="P19" s="19">
        <v>1</v>
      </c>
      <c r="Q19" s="19">
        <v>2</v>
      </c>
      <c r="R19" s="19">
        <v>10</v>
      </c>
      <c r="S19" s="19">
        <v>2</v>
      </c>
      <c r="T19" s="19">
        <v>6</v>
      </c>
      <c r="U19" s="19">
        <v>8</v>
      </c>
      <c r="V19" s="66">
        <f t="shared" si="6"/>
        <v>83</v>
      </c>
      <c r="W19" s="67">
        <f t="shared" si="7"/>
        <v>14</v>
      </c>
      <c r="X19" s="67">
        <f t="shared" si="8"/>
        <v>10</v>
      </c>
      <c r="Y19" s="67">
        <f t="shared" si="9"/>
        <v>8</v>
      </c>
      <c r="Z19" s="66">
        <f t="shared" si="10"/>
        <v>32</v>
      </c>
      <c r="AA19" s="66">
        <f t="shared" si="11"/>
        <v>51</v>
      </c>
      <c r="AB19" s="79">
        <v>3</v>
      </c>
      <c r="AD19" s="71">
        <v>3</v>
      </c>
      <c r="AE19" s="71" t="s">
        <v>270</v>
      </c>
      <c r="AF19" s="71" t="s">
        <v>326</v>
      </c>
      <c r="AG19" s="72" t="s">
        <v>48</v>
      </c>
      <c r="AH19" s="72" t="s">
        <v>49</v>
      </c>
    </row>
    <row r="20" spans="1:34" x14ac:dyDescent="0.35">
      <c r="A20" s="42" t="s">
        <v>226</v>
      </c>
      <c r="B20" s="10">
        <v>8456</v>
      </c>
      <c r="C20" s="10" t="s">
        <v>45</v>
      </c>
      <c r="D20" s="10" t="s">
        <v>287</v>
      </c>
      <c r="E20" s="10">
        <v>4</v>
      </c>
      <c r="F20" s="10">
        <v>2</v>
      </c>
      <c r="G20" s="10">
        <v>1</v>
      </c>
      <c r="H20" s="10">
        <v>3</v>
      </c>
      <c r="I20" s="10">
        <v>3</v>
      </c>
      <c r="J20" s="10">
        <v>5</v>
      </c>
      <c r="K20" s="10">
        <v>4</v>
      </c>
      <c r="L20" s="10">
        <v>2</v>
      </c>
      <c r="M20" s="19">
        <v>14</v>
      </c>
      <c r="N20" s="19">
        <v>7</v>
      </c>
      <c r="O20" s="19">
        <v>7</v>
      </c>
      <c r="P20" s="19">
        <v>1</v>
      </c>
      <c r="Q20" s="19">
        <v>1</v>
      </c>
      <c r="R20" s="19">
        <v>11</v>
      </c>
      <c r="S20" s="19">
        <v>5</v>
      </c>
      <c r="T20" s="19">
        <v>7</v>
      </c>
      <c r="U20" s="19">
        <v>9</v>
      </c>
      <c r="V20" s="66">
        <f t="shared" si="6"/>
        <v>86</v>
      </c>
      <c r="W20" s="67">
        <f t="shared" si="7"/>
        <v>14</v>
      </c>
      <c r="X20" s="67">
        <f t="shared" si="8"/>
        <v>11</v>
      </c>
      <c r="Y20" s="67">
        <f t="shared" si="9"/>
        <v>9</v>
      </c>
      <c r="Z20" s="66">
        <f t="shared" si="10"/>
        <v>34</v>
      </c>
      <c r="AA20" s="66">
        <f t="shared" si="11"/>
        <v>52</v>
      </c>
      <c r="AB20" s="79">
        <v>4</v>
      </c>
      <c r="AD20" s="73"/>
      <c r="AE20" s="73"/>
      <c r="AF20" s="73"/>
      <c r="AG20" s="74"/>
      <c r="AH20" s="74"/>
    </row>
    <row r="21" spans="1:34" x14ac:dyDescent="0.35">
      <c r="A21" s="42" t="s">
        <v>226</v>
      </c>
      <c r="B21" s="10">
        <v>7073</v>
      </c>
      <c r="C21" s="10" t="s">
        <v>57</v>
      </c>
      <c r="D21" s="10" t="s">
        <v>58</v>
      </c>
      <c r="E21" s="10">
        <v>8</v>
      </c>
      <c r="F21" s="10">
        <v>7</v>
      </c>
      <c r="G21" s="10">
        <v>1</v>
      </c>
      <c r="H21" s="10">
        <v>14</v>
      </c>
      <c r="I21" s="10">
        <v>7</v>
      </c>
      <c r="J21" s="10">
        <v>1</v>
      </c>
      <c r="K21" s="10">
        <v>14</v>
      </c>
      <c r="L21" s="10">
        <v>14</v>
      </c>
      <c r="M21" s="19">
        <v>3</v>
      </c>
      <c r="N21" s="19">
        <v>3</v>
      </c>
      <c r="O21" s="19">
        <v>3</v>
      </c>
      <c r="P21" s="19">
        <v>1</v>
      </c>
      <c r="Q21" s="19">
        <v>6</v>
      </c>
      <c r="R21" s="19">
        <v>6</v>
      </c>
      <c r="S21" s="19">
        <v>8</v>
      </c>
      <c r="T21" s="19">
        <v>1</v>
      </c>
      <c r="U21" s="19">
        <v>1</v>
      </c>
      <c r="V21" s="66">
        <f t="shared" si="6"/>
        <v>98</v>
      </c>
      <c r="W21" s="67">
        <f t="shared" si="7"/>
        <v>14</v>
      </c>
      <c r="X21" s="67">
        <f t="shared" si="8"/>
        <v>14</v>
      </c>
      <c r="Y21" s="67">
        <f t="shared" si="9"/>
        <v>14</v>
      </c>
      <c r="Z21" s="66">
        <f t="shared" si="10"/>
        <v>42</v>
      </c>
      <c r="AA21" s="66">
        <f t="shared" si="11"/>
        <v>56</v>
      </c>
      <c r="AB21" s="79">
        <v>5</v>
      </c>
    </row>
    <row r="22" spans="1:34" x14ac:dyDescent="0.35">
      <c r="A22" s="42" t="s">
        <v>226</v>
      </c>
      <c r="B22" s="10">
        <v>6380</v>
      </c>
      <c r="C22" s="10" t="s">
        <v>53</v>
      </c>
      <c r="D22" s="10" t="s">
        <v>289</v>
      </c>
      <c r="E22" s="10">
        <v>1</v>
      </c>
      <c r="F22" s="10">
        <v>9</v>
      </c>
      <c r="G22" s="10">
        <v>1</v>
      </c>
      <c r="H22" s="10">
        <v>5</v>
      </c>
      <c r="I22" s="10">
        <v>4</v>
      </c>
      <c r="J22" s="10">
        <v>11</v>
      </c>
      <c r="K22" s="10">
        <v>14</v>
      </c>
      <c r="L22" s="10">
        <v>14</v>
      </c>
      <c r="M22" s="19">
        <v>4</v>
      </c>
      <c r="N22" s="19">
        <v>6</v>
      </c>
      <c r="O22" s="19">
        <v>1</v>
      </c>
      <c r="P22" s="19">
        <v>1</v>
      </c>
      <c r="Q22" s="19">
        <v>3</v>
      </c>
      <c r="R22" s="19">
        <v>9</v>
      </c>
      <c r="S22" s="19">
        <v>3</v>
      </c>
      <c r="T22" s="19">
        <v>8</v>
      </c>
      <c r="U22" s="19">
        <v>5</v>
      </c>
      <c r="V22" s="66">
        <f t="shared" si="6"/>
        <v>99</v>
      </c>
      <c r="W22" s="67">
        <f t="shared" si="7"/>
        <v>14</v>
      </c>
      <c r="X22" s="67">
        <f t="shared" si="8"/>
        <v>14</v>
      </c>
      <c r="Y22" s="67">
        <f t="shared" si="9"/>
        <v>11</v>
      </c>
      <c r="Z22" s="66">
        <f t="shared" si="10"/>
        <v>39</v>
      </c>
      <c r="AA22" s="66">
        <f t="shared" si="11"/>
        <v>60</v>
      </c>
      <c r="AB22" s="79">
        <v>6</v>
      </c>
    </row>
    <row r="23" spans="1:34" x14ac:dyDescent="0.35">
      <c r="A23" s="42" t="s">
        <v>226</v>
      </c>
      <c r="B23" s="10">
        <v>4389</v>
      </c>
      <c r="C23" s="10" t="s">
        <v>61</v>
      </c>
      <c r="D23" s="10" t="s">
        <v>62</v>
      </c>
      <c r="E23" s="10">
        <v>10</v>
      </c>
      <c r="F23" s="10">
        <v>10</v>
      </c>
      <c r="G23" s="10">
        <v>1</v>
      </c>
      <c r="H23" s="10">
        <v>14</v>
      </c>
      <c r="I23" s="10">
        <v>10</v>
      </c>
      <c r="J23" s="10">
        <v>8</v>
      </c>
      <c r="K23" s="10">
        <v>1</v>
      </c>
      <c r="L23" s="10">
        <v>14</v>
      </c>
      <c r="M23" s="19">
        <v>2</v>
      </c>
      <c r="N23" s="19">
        <v>8</v>
      </c>
      <c r="O23" s="19">
        <v>5</v>
      </c>
      <c r="P23" s="19">
        <v>1</v>
      </c>
      <c r="Q23" s="19">
        <v>6</v>
      </c>
      <c r="R23" s="19">
        <v>4</v>
      </c>
      <c r="S23" s="19">
        <v>8</v>
      </c>
      <c r="T23" s="19">
        <v>14</v>
      </c>
      <c r="U23" s="19">
        <v>4</v>
      </c>
      <c r="V23" s="66">
        <f t="shared" si="6"/>
        <v>120</v>
      </c>
      <c r="W23" s="67">
        <f t="shared" si="7"/>
        <v>14</v>
      </c>
      <c r="X23" s="67">
        <f t="shared" si="8"/>
        <v>14</v>
      </c>
      <c r="Y23" s="67">
        <f t="shared" si="9"/>
        <v>14</v>
      </c>
      <c r="Z23" s="66">
        <f t="shared" si="10"/>
        <v>42</v>
      </c>
      <c r="AA23" s="66">
        <f t="shared" si="11"/>
        <v>78</v>
      </c>
      <c r="AB23" s="79">
        <v>7</v>
      </c>
    </row>
    <row r="24" spans="1:34" x14ac:dyDescent="0.35">
      <c r="A24" s="42" t="s">
        <v>226</v>
      </c>
      <c r="B24" s="10">
        <v>4409</v>
      </c>
      <c r="C24" s="10" t="s">
        <v>55</v>
      </c>
      <c r="D24" s="10" t="s">
        <v>56</v>
      </c>
      <c r="E24" s="10">
        <v>5</v>
      </c>
      <c r="F24" s="10">
        <v>4</v>
      </c>
      <c r="G24" s="10">
        <v>1</v>
      </c>
      <c r="H24" s="10">
        <v>14</v>
      </c>
      <c r="I24" s="10">
        <v>5</v>
      </c>
      <c r="J24" s="10">
        <v>9</v>
      </c>
      <c r="K24" s="10">
        <v>14</v>
      </c>
      <c r="L24" s="10">
        <v>14</v>
      </c>
      <c r="M24" s="19">
        <v>14</v>
      </c>
      <c r="N24" s="19">
        <v>4</v>
      </c>
      <c r="O24" s="19">
        <v>8</v>
      </c>
      <c r="P24" s="19">
        <v>1</v>
      </c>
      <c r="Q24" s="19">
        <v>14</v>
      </c>
      <c r="R24" s="19">
        <v>2</v>
      </c>
      <c r="S24" s="19">
        <v>4</v>
      </c>
      <c r="T24" s="19">
        <v>14</v>
      </c>
      <c r="U24" s="19">
        <v>2</v>
      </c>
      <c r="V24" s="66">
        <f t="shared" si="6"/>
        <v>129</v>
      </c>
      <c r="W24" s="67">
        <f t="shared" si="7"/>
        <v>14</v>
      </c>
      <c r="X24" s="67">
        <f t="shared" si="8"/>
        <v>14</v>
      </c>
      <c r="Y24" s="67">
        <f t="shared" si="9"/>
        <v>14</v>
      </c>
      <c r="Z24" s="66">
        <f t="shared" si="10"/>
        <v>42</v>
      </c>
      <c r="AA24" s="66">
        <f t="shared" si="11"/>
        <v>87</v>
      </c>
      <c r="AB24" s="79">
        <v>8</v>
      </c>
    </row>
    <row r="25" spans="1:34" x14ac:dyDescent="0.35">
      <c r="A25" s="42" t="s">
        <v>226</v>
      </c>
      <c r="B25" s="10">
        <v>6447</v>
      </c>
      <c r="C25" s="10" t="s">
        <v>59</v>
      </c>
      <c r="D25" s="10" t="s">
        <v>60</v>
      </c>
      <c r="E25" s="10">
        <v>3</v>
      </c>
      <c r="F25" s="10">
        <v>6</v>
      </c>
      <c r="G25" s="10">
        <v>1</v>
      </c>
      <c r="H25" s="10">
        <v>14</v>
      </c>
      <c r="I25" s="10">
        <v>9</v>
      </c>
      <c r="J25" s="10">
        <v>6</v>
      </c>
      <c r="K25" s="10">
        <v>14</v>
      </c>
      <c r="L25" s="10">
        <v>14</v>
      </c>
      <c r="M25" s="19">
        <v>14</v>
      </c>
      <c r="N25" s="19">
        <v>14</v>
      </c>
      <c r="O25" s="19">
        <v>2</v>
      </c>
      <c r="P25" s="19">
        <v>1</v>
      </c>
      <c r="Q25" s="19">
        <v>14</v>
      </c>
      <c r="R25" s="19">
        <v>7</v>
      </c>
      <c r="S25" s="19">
        <v>1</v>
      </c>
      <c r="T25" s="19">
        <v>4</v>
      </c>
      <c r="U25" s="19">
        <v>14</v>
      </c>
      <c r="V25" s="66">
        <f t="shared" si="6"/>
        <v>138</v>
      </c>
      <c r="W25" s="67">
        <f t="shared" si="7"/>
        <v>14</v>
      </c>
      <c r="X25" s="67">
        <f t="shared" si="8"/>
        <v>14</v>
      </c>
      <c r="Y25" s="67">
        <f t="shared" si="9"/>
        <v>14</v>
      </c>
      <c r="Z25" s="66">
        <f t="shared" si="10"/>
        <v>42</v>
      </c>
      <c r="AA25" s="66">
        <f t="shared" si="11"/>
        <v>96</v>
      </c>
      <c r="AB25" s="79">
        <v>9</v>
      </c>
    </row>
    <row r="26" spans="1:34" x14ac:dyDescent="0.35">
      <c r="A26" s="42" t="s">
        <v>226</v>
      </c>
      <c r="B26" s="10">
        <v>6027</v>
      </c>
      <c r="C26" s="10" t="s">
        <v>54</v>
      </c>
      <c r="D26" s="10" t="s">
        <v>278</v>
      </c>
      <c r="E26" s="10">
        <v>6</v>
      </c>
      <c r="F26" s="10">
        <v>8</v>
      </c>
      <c r="G26" s="10">
        <v>1</v>
      </c>
      <c r="H26" s="10">
        <v>14</v>
      </c>
      <c r="I26" s="10">
        <v>6</v>
      </c>
      <c r="J26" s="10">
        <v>7</v>
      </c>
      <c r="K26" s="10">
        <v>5</v>
      </c>
      <c r="L26" s="10">
        <v>14</v>
      </c>
      <c r="M26" s="19">
        <v>8</v>
      </c>
      <c r="N26" s="19">
        <v>14</v>
      </c>
      <c r="O26" s="19">
        <v>14</v>
      </c>
      <c r="P26" s="19">
        <v>14</v>
      </c>
      <c r="Q26" s="19">
        <v>14</v>
      </c>
      <c r="R26" s="19">
        <v>14</v>
      </c>
      <c r="S26" s="19">
        <v>14</v>
      </c>
      <c r="T26" s="19">
        <v>2</v>
      </c>
      <c r="U26" s="19">
        <v>7</v>
      </c>
      <c r="V26" s="66">
        <f t="shared" si="6"/>
        <v>162</v>
      </c>
      <c r="W26" s="67">
        <f t="shared" si="7"/>
        <v>14</v>
      </c>
      <c r="X26" s="67">
        <f t="shared" si="8"/>
        <v>14</v>
      </c>
      <c r="Y26" s="67">
        <f t="shared" si="9"/>
        <v>14</v>
      </c>
      <c r="Z26" s="66">
        <f t="shared" si="10"/>
        <v>42</v>
      </c>
      <c r="AA26" s="66">
        <f t="shared" si="11"/>
        <v>120</v>
      </c>
      <c r="AB26" s="79">
        <v>10</v>
      </c>
    </row>
    <row r="27" spans="1:34" x14ac:dyDescent="0.35">
      <c r="A27" s="42" t="s">
        <v>226</v>
      </c>
      <c r="B27" s="10" t="s">
        <v>65</v>
      </c>
      <c r="C27" s="10" t="s">
        <v>66</v>
      </c>
      <c r="D27" s="10" t="s">
        <v>67</v>
      </c>
      <c r="E27" s="10">
        <v>11</v>
      </c>
      <c r="F27" s="10">
        <v>14</v>
      </c>
      <c r="G27" s="10">
        <v>14</v>
      </c>
      <c r="H27" s="10">
        <v>7</v>
      </c>
      <c r="I27" s="10">
        <v>13</v>
      </c>
      <c r="J27" s="10">
        <v>14</v>
      </c>
      <c r="K27" s="10">
        <v>14</v>
      </c>
      <c r="L27" s="10">
        <v>14</v>
      </c>
      <c r="M27" s="19">
        <v>5</v>
      </c>
      <c r="N27" s="19">
        <v>8</v>
      </c>
      <c r="O27" s="19">
        <v>8</v>
      </c>
      <c r="P27" s="19">
        <v>14</v>
      </c>
      <c r="Q27" s="19">
        <v>14</v>
      </c>
      <c r="R27" s="19">
        <v>5</v>
      </c>
      <c r="S27" s="19">
        <v>8</v>
      </c>
      <c r="T27" s="19">
        <v>5</v>
      </c>
      <c r="U27" s="19">
        <v>3</v>
      </c>
      <c r="V27" s="66">
        <f t="shared" si="6"/>
        <v>171</v>
      </c>
      <c r="W27" s="67">
        <f t="shared" si="7"/>
        <v>14</v>
      </c>
      <c r="X27" s="67">
        <f t="shared" si="8"/>
        <v>14</v>
      </c>
      <c r="Y27" s="67">
        <f t="shared" si="9"/>
        <v>14</v>
      </c>
      <c r="Z27" s="66">
        <f t="shared" si="10"/>
        <v>42</v>
      </c>
      <c r="AA27" s="66">
        <f t="shared" si="11"/>
        <v>129</v>
      </c>
      <c r="AB27" s="79">
        <v>11</v>
      </c>
    </row>
    <row r="28" spans="1:34" x14ac:dyDescent="0.35">
      <c r="A28" s="42" t="s">
        <v>226</v>
      </c>
      <c r="B28" s="10">
        <v>5933</v>
      </c>
      <c r="C28" s="10" t="s">
        <v>63</v>
      </c>
      <c r="D28" s="10" t="s">
        <v>64</v>
      </c>
      <c r="E28" s="10">
        <v>14</v>
      </c>
      <c r="F28" s="10">
        <v>10</v>
      </c>
      <c r="G28" s="10">
        <v>1</v>
      </c>
      <c r="H28" s="10">
        <v>4</v>
      </c>
      <c r="I28" s="10">
        <v>11</v>
      </c>
      <c r="J28" s="10">
        <v>2</v>
      </c>
      <c r="K28" s="10">
        <v>14</v>
      </c>
      <c r="L28" s="10">
        <v>14</v>
      </c>
      <c r="M28" s="19">
        <v>9</v>
      </c>
      <c r="N28" s="19">
        <v>14</v>
      </c>
      <c r="O28" s="19">
        <v>8</v>
      </c>
      <c r="P28" s="19">
        <v>14</v>
      </c>
      <c r="Q28" s="19">
        <v>14</v>
      </c>
      <c r="R28" s="19">
        <v>12</v>
      </c>
      <c r="S28" s="19">
        <v>14</v>
      </c>
      <c r="T28" s="19">
        <v>14</v>
      </c>
      <c r="U28" s="19">
        <v>14</v>
      </c>
      <c r="V28" s="66">
        <f t="shared" si="6"/>
        <v>183</v>
      </c>
      <c r="W28" s="67">
        <f t="shared" si="7"/>
        <v>14</v>
      </c>
      <c r="X28" s="67">
        <f t="shared" si="8"/>
        <v>14</v>
      </c>
      <c r="Y28" s="67">
        <f t="shared" si="9"/>
        <v>14</v>
      </c>
      <c r="Z28" s="66">
        <f t="shared" si="10"/>
        <v>42</v>
      </c>
      <c r="AA28" s="66">
        <f t="shared" si="11"/>
        <v>141</v>
      </c>
      <c r="AB28" s="79">
        <v>12</v>
      </c>
    </row>
    <row r="29" spans="1:34" x14ac:dyDescent="0.35">
      <c r="A29" s="42" t="s">
        <v>226</v>
      </c>
      <c r="B29" s="10">
        <v>4579</v>
      </c>
      <c r="C29" s="10" t="s">
        <v>68</v>
      </c>
      <c r="D29" s="10" t="s">
        <v>69</v>
      </c>
      <c r="E29" s="10">
        <v>14</v>
      </c>
      <c r="F29" s="10">
        <v>14</v>
      </c>
      <c r="G29" s="10">
        <v>14</v>
      </c>
      <c r="H29" s="10">
        <v>14</v>
      </c>
      <c r="I29" s="10">
        <v>12</v>
      </c>
      <c r="J29" s="10">
        <v>14</v>
      </c>
      <c r="K29" s="10">
        <v>6</v>
      </c>
      <c r="L29" s="10">
        <v>14</v>
      </c>
      <c r="M29" s="19">
        <v>14</v>
      </c>
      <c r="N29" s="19">
        <v>14</v>
      </c>
      <c r="O29" s="19">
        <v>14</v>
      </c>
      <c r="P29" s="19">
        <v>14</v>
      </c>
      <c r="Q29" s="19">
        <v>14</v>
      </c>
      <c r="R29" s="19">
        <v>3</v>
      </c>
      <c r="S29" s="19">
        <v>8</v>
      </c>
      <c r="T29" s="19">
        <v>14</v>
      </c>
      <c r="U29" s="19">
        <v>14</v>
      </c>
      <c r="V29" s="66">
        <f t="shared" si="6"/>
        <v>211</v>
      </c>
      <c r="W29" s="67">
        <f t="shared" si="7"/>
        <v>14</v>
      </c>
      <c r="X29" s="67">
        <f t="shared" si="8"/>
        <v>14</v>
      </c>
      <c r="Y29" s="67">
        <f t="shared" si="9"/>
        <v>14</v>
      </c>
      <c r="Z29" s="66">
        <f t="shared" si="10"/>
        <v>42</v>
      </c>
      <c r="AA29" s="66">
        <f t="shared" si="11"/>
        <v>169</v>
      </c>
      <c r="AB29" s="79">
        <v>13</v>
      </c>
    </row>
    <row r="30" spans="1:34" x14ac:dyDescent="0.35">
      <c r="A30" s="42"/>
      <c r="B30" s="5" t="s">
        <v>2</v>
      </c>
      <c r="C30" s="5" t="s">
        <v>3</v>
      </c>
      <c r="D30" s="5" t="s">
        <v>4</v>
      </c>
      <c r="E30" s="5" t="s">
        <v>6</v>
      </c>
      <c r="F30" s="5" t="s">
        <v>7</v>
      </c>
      <c r="G30" s="5" t="s">
        <v>8</v>
      </c>
      <c r="H30" s="5" t="s">
        <v>9</v>
      </c>
      <c r="I30" s="5" t="s">
        <v>10</v>
      </c>
      <c r="J30" s="5" t="s">
        <v>11</v>
      </c>
      <c r="K30" s="5" t="s">
        <v>12</v>
      </c>
      <c r="L30" s="5" t="s">
        <v>13</v>
      </c>
      <c r="M30" s="55" t="s">
        <v>301</v>
      </c>
      <c r="N30" s="55" t="s">
        <v>6</v>
      </c>
      <c r="O30" s="55" t="s">
        <v>7</v>
      </c>
      <c r="P30" s="55" t="s">
        <v>8</v>
      </c>
      <c r="Q30" s="55" t="s">
        <v>9</v>
      </c>
      <c r="R30" s="55" t="s">
        <v>10</v>
      </c>
      <c r="S30" s="55" t="s">
        <v>11</v>
      </c>
      <c r="T30" s="55" t="s">
        <v>12</v>
      </c>
      <c r="U30" s="55" t="s">
        <v>13</v>
      </c>
      <c r="V30" s="62" t="s">
        <v>320</v>
      </c>
      <c r="W30" s="62" t="s">
        <v>321</v>
      </c>
      <c r="X30" s="62" t="s">
        <v>322</v>
      </c>
      <c r="Y30" s="62" t="s">
        <v>323</v>
      </c>
      <c r="Z30" s="62" t="s">
        <v>324</v>
      </c>
      <c r="AA30" s="62" t="s">
        <v>325</v>
      </c>
      <c r="AB30" s="59" t="s">
        <v>0</v>
      </c>
      <c r="AD30" s="55" t="s">
        <v>0</v>
      </c>
      <c r="AE30" s="55" t="s">
        <v>327</v>
      </c>
      <c r="AF30" s="55" t="s">
        <v>315</v>
      </c>
      <c r="AG30" s="55" t="s">
        <v>3</v>
      </c>
      <c r="AH30" s="55" t="s">
        <v>4</v>
      </c>
    </row>
    <row r="31" spans="1:34" x14ac:dyDescent="0.35">
      <c r="A31" s="42" t="s">
        <v>223</v>
      </c>
      <c r="B31" s="5">
        <v>3608</v>
      </c>
      <c r="C31" s="5" t="s">
        <v>70</v>
      </c>
      <c r="D31" s="5" t="s">
        <v>71</v>
      </c>
      <c r="E31" s="5">
        <v>7</v>
      </c>
      <c r="F31" s="5">
        <v>4</v>
      </c>
      <c r="G31" s="5">
        <v>1</v>
      </c>
      <c r="H31" s="5">
        <v>7</v>
      </c>
      <c r="I31" s="5">
        <v>1.5</v>
      </c>
      <c r="J31" s="5">
        <v>2</v>
      </c>
      <c r="K31" s="5">
        <v>4</v>
      </c>
      <c r="L31" s="5">
        <v>1</v>
      </c>
      <c r="M31" s="55">
        <v>2</v>
      </c>
      <c r="N31" s="55">
        <v>2</v>
      </c>
      <c r="O31" s="55">
        <v>5</v>
      </c>
      <c r="P31" s="55">
        <v>2</v>
      </c>
      <c r="Q31" s="55">
        <v>3</v>
      </c>
      <c r="R31" s="55">
        <v>7</v>
      </c>
      <c r="S31" s="55">
        <v>3</v>
      </c>
      <c r="T31" s="55">
        <v>2</v>
      </c>
      <c r="U31" s="55">
        <v>4</v>
      </c>
      <c r="V31" s="64">
        <f t="shared" ref="V31:V45" si="12">SUM(E31:L31)+SUM(M31:U31)</f>
        <v>57.5</v>
      </c>
      <c r="W31" s="67">
        <f t="shared" ref="W31:W45" si="13">LARGE(E31:U31,1)</f>
        <v>7</v>
      </c>
      <c r="X31" s="67">
        <f t="shared" ref="X31:X45" si="14">LARGE(E31:U31,2)</f>
        <v>7</v>
      </c>
      <c r="Y31" s="67">
        <f t="shared" ref="Y31:Y45" si="15">LARGE(E31:U31,3)</f>
        <v>7</v>
      </c>
      <c r="Z31" s="64">
        <f t="shared" ref="Z31:Z45" si="16">SUM(W31:Y31)</f>
        <v>21</v>
      </c>
      <c r="AA31" s="64">
        <f t="shared" ref="AA31:AA45" si="17">V31-Z31</f>
        <v>36.5</v>
      </c>
      <c r="AB31" s="80">
        <v>1</v>
      </c>
      <c r="AD31" s="59">
        <v>1</v>
      </c>
      <c r="AE31" s="59" t="s">
        <v>272</v>
      </c>
      <c r="AF31" s="59" t="s">
        <v>326</v>
      </c>
      <c r="AG31" s="5" t="s">
        <v>70</v>
      </c>
      <c r="AH31" s="5" t="s">
        <v>71</v>
      </c>
    </row>
    <row r="32" spans="1:34" x14ac:dyDescent="0.35">
      <c r="A32" s="42" t="s">
        <v>223</v>
      </c>
      <c r="B32" s="5">
        <v>6694</v>
      </c>
      <c r="C32" s="5" t="s">
        <v>72</v>
      </c>
      <c r="D32" s="5" t="s">
        <v>294</v>
      </c>
      <c r="E32" s="5">
        <v>6</v>
      </c>
      <c r="F32" s="5">
        <v>3</v>
      </c>
      <c r="G32" s="5">
        <v>1</v>
      </c>
      <c r="H32" s="5">
        <v>6</v>
      </c>
      <c r="I32" s="5">
        <v>3</v>
      </c>
      <c r="J32" s="5">
        <v>3</v>
      </c>
      <c r="K32" s="5">
        <v>5</v>
      </c>
      <c r="L32" s="5">
        <v>2</v>
      </c>
      <c r="M32" s="55">
        <v>8</v>
      </c>
      <c r="N32" s="55">
        <v>1</v>
      </c>
      <c r="O32" s="55">
        <v>4</v>
      </c>
      <c r="P32" s="55">
        <v>2</v>
      </c>
      <c r="Q32" s="55">
        <v>1</v>
      </c>
      <c r="R32" s="55">
        <v>6</v>
      </c>
      <c r="S32" s="55">
        <v>4</v>
      </c>
      <c r="T32" s="55">
        <v>5</v>
      </c>
      <c r="U32" s="55">
        <v>1</v>
      </c>
      <c r="V32" s="64">
        <f t="shared" si="12"/>
        <v>61</v>
      </c>
      <c r="W32" s="67">
        <f t="shared" si="13"/>
        <v>8</v>
      </c>
      <c r="X32" s="67">
        <f t="shared" si="14"/>
        <v>6</v>
      </c>
      <c r="Y32" s="67">
        <f t="shared" si="15"/>
        <v>6</v>
      </c>
      <c r="Z32" s="64">
        <f t="shared" si="16"/>
        <v>20</v>
      </c>
      <c r="AA32" s="64">
        <f t="shared" si="17"/>
        <v>41</v>
      </c>
      <c r="AB32" s="80">
        <v>2</v>
      </c>
      <c r="AD32" s="59">
        <v>2</v>
      </c>
      <c r="AE32" s="59" t="s">
        <v>272</v>
      </c>
      <c r="AF32" s="59" t="s">
        <v>326</v>
      </c>
      <c r="AG32" s="5" t="s">
        <v>72</v>
      </c>
      <c r="AH32" s="5" t="s">
        <v>294</v>
      </c>
    </row>
    <row r="33" spans="1:34" x14ac:dyDescent="0.35">
      <c r="A33" s="42" t="s">
        <v>223</v>
      </c>
      <c r="B33" s="5">
        <v>6430</v>
      </c>
      <c r="C33" s="5" t="s">
        <v>73</v>
      </c>
      <c r="D33" s="5" t="s">
        <v>74</v>
      </c>
      <c r="E33" s="5">
        <v>4</v>
      </c>
      <c r="F33" s="5">
        <v>7</v>
      </c>
      <c r="G33" s="5">
        <v>1</v>
      </c>
      <c r="H33" s="5">
        <v>3</v>
      </c>
      <c r="I33" s="5">
        <v>4</v>
      </c>
      <c r="J33" s="5">
        <v>5</v>
      </c>
      <c r="K33" s="5">
        <v>1</v>
      </c>
      <c r="L33" s="5">
        <v>4</v>
      </c>
      <c r="M33" s="55">
        <v>7</v>
      </c>
      <c r="N33" s="55">
        <v>8</v>
      </c>
      <c r="O33" s="55">
        <v>1</v>
      </c>
      <c r="P33" s="55">
        <v>1</v>
      </c>
      <c r="Q33" s="55">
        <v>2</v>
      </c>
      <c r="R33" s="55">
        <v>3</v>
      </c>
      <c r="S33" s="55">
        <v>6</v>
      </c>
      <c r="T33" s="55">
        <v>7</v>
      </c>
      <c r="U33" s="55">
        <v>3</v>
      </c>
      <c r="V33" s="64">
        <f t="shared" si="12"/>
        <v>67</v>
      </c>
      <c r="W33" s="67">
        <f t="shared" si="13"/>
        <v>8</v>
      </c>
      <c r="X33" s="67">
        <f t="shared" si="14"/>
        <v>7</v>
      </c>
      <c r="Y33" s="67">
        <f t="shared" si="15"/>
        <v>7</v>
      </c>
      <c r="Z33" s="64">
        <f t="shared" si="16"/>
        <v>22</v>
      </c>
      <c r="AA33" s="64">
        <f t="shared" si="17"/>
        <v>45</v>
      </c>
      <c r="AB33" s="80">
        <v>3</v>
      </c>
      <c r="AD33" s="59">
        <v>3</v>
      </c>
      <c r="AE33" s="59" t="s">
        <v>272</v>
      </c>
      <c r="AF33" s="59" t="s">
        <v>326</v>
      </c>
      <c r="AG33" s="5" t="s">
        <v>73</v>
      </c>
      <c r="AH33" s="5" t="s">
        <v>74</v>
      </c>
    </row>
    <row r="34" spans="1:34" x14ac:dyDescent="0.35">
      <c r="A34" s="42" t="s">
        <v>223</v>
      </c>
      <c r="B34" s="5" t="s">
        <v>80</v>
      </c>
      <c r="C34" s="5" t="s">
        <v>81</v>
      </c>
      <c r="D34" s="5" t="s">
        <v>82</v>
      </c>
      <c r="E34" s="5">
        <v>8</v>
      </c>
      <c r="F34" s="5">
        <v>2</v>
      </c>
      <c r="G34" s="5">
        <v>1</v>
      </c>
      <c r="H34" s="5">
        <v>1</v>
      </c>
      <c r="I34" s="5">
        <v>6</v>
      </c>
      <c r="J34" s="5">
        <v>6</v>
      </c>
      <c r="K34" s="5">
        <v>12</v>
      </c>
      <c r="L34" s="5">
        <v>11</v>
      </c>
      <c r="M34" s="55">
        <v>1</v>
      </c>
      <c r="N34" s="55">
        <v>6</v>
      </c>
      <c r="O34" s="55">
        <v>6</v>
      </c>
      <c r="P34" s="55">
        <v>2</v>
      </c>
      <c r="Q34" s="55">
        <v>15</v>
      </c>
      <c r="R34" s="55">
        <v>8</v>
      </c>
      <c r="S34" s="55">
        <v>7</v>
      </c>
      <c r="T34" s="55">
        <v>1</v>
      </c>
      <c r="U34" s="55">
        <v>9</v>
      </c>
      <c r="V34" s="64">
        <f t="shared" si="12"/>
        <v>102</v>
      </c>
      <c r="W34" s="67">
        <f t="shared" si="13"/>
        <v>15</v>
      </c>
      <c r="X34" s="67">
        <f t="shared" si="14"/>
        <v>12</v>
      </c>
      <c r="Y34" s="67">
        <f t="shared" si="15"/>
        <v>11</v>
      </c>
      <c r="Z34" s="64">
        <f t="shared" si="16"/>
        <v>38</v>
      </c>
      <c r="AA34" s="64">
        <f t="shared" si="17"/>
        <v>64</v>
      </c>
      <c r="AB34" s="80">
        <v>4</v>
      </c>
    </row>
    <row r="35" spans="1:34" x14ac:dyDescent="0.35">
      <c r="A35" s="42" t="s">
        <v>223</v>
      </c>
      <c r="B35" s="5">
        <v>4540</v>
      </c>
      <c r="C35" s="5" t="s">
        <v>75</v>
      </c>
      <c r="D35" s="5" t="s">
        <v>279</v>
      </c>
      <c r="E35" s="5">
        <v>5</v>
      </c>
      <c r="F35" s="5">
        <v>8</v>
      </c>
      <c r="G35" s="5">
        <v>1</v>
      </c>
      <c r="H35" s="5">
        <v>5</v>
      </c>
      <c r="I35" s="5">
        <v>5</v>
      </c>
      <c r="J35" s="5">
        <v>1</v>
      </c>
      <c r="K35" s="5">
        <v>2</v>
      </c>
      <c r="L35" s="5">
        <v>3</v>
      </c>
      <c r="M35" s="55">
        <v>16</v>
      </c>
      <c r="N35" s="55">
        <v>7</v>
      </c>
      <c r="O35" s="55">
        <v>8</v>
      </c>
      <c r="P35" s="55">
        <v>15</v>
      </c>
      <c r="Q35" s="55">
        <v>15</v>
      </c>
      <c r="R35" s="55">
        <v>15</v>
      </c>
      <c r="S35" s="55">
        <v>5</v>
      </c>
      <c r="T35" s="55">
        <v>4</v>
      </c>
      <c r="U35" s="55">
        <v>2</v>
      </c>
      <c r="V35" s="64">
        <f t="shared" si="12"/>
        <v>117</v>
      </c>
      <c r="W35" s="67">
        <f t="shared" si="13"/>
        <v>16</v>
      </c>
      <c r="X35" s="67">
        <f t="shared" si="14"/>
        <v>15</v>
      </c>
      <c r="Y35" s="67">
        <f t="shared" si="15"/>
        <v>15</v>
      </c>
      <c r="Z35" s="64">
        <f t="shared" si="16"/>
        <v>46</v>
      </c>
      <c r="AA35" s="64">
        <f t="shared" si="17"/>
        <v>71</v>
      </c>
      <c r="AB35" s="80">
        <v>5</v>
      </c>
    </row>
    <row r="36" spans="1:34" x14ac:dyDescent="0.35">
      <c r="A36" s="42" t="s">
        <v>223</v>
      </c>
      <c r="B36" s="5" t="s">
        <v>77</v>
      </c>
      <c r="C36" s="5" t="s">
        <v>78</v>
      </c>
      <c r="D36" s="5" t="s">
        <v>79</v>
      </c>
      <c r="E36" s="5">
        <v>10</v>
      </c>
      <c r="F36" s="5">
        <v>1</v>
      </c>
      <c r="G36" s="5">
        <v>1</v>
      </c>
      <c r="H36" s="5">
        <v>4</v>
      </c>
      <c r="I36" s="5">
        <v>1.5</v>
      </c>
      <c r="J36" s="5">
        <v>12</v>
      </c>
      <c r="K36" s="5">
        <v>3</v>
      </c>
      <c r="L36" s="5">
        <v>11</v>
      </c>
      <c r="M36" s="55">
        <v>3</v>
      </c>
      <c r="N36" s="55">
        <v>3</v>
      </c>
      <c r="O36" s="55">
        <v>16</v>
      </c>
      <c r="P36" s="55">
        <v>15</v>
      </c>
      <c r="Q36" s="55">
        <v>15</v>
      </c>
      <c r="R36" s="55">
        <v>15</v>
      </c>
      <c r="S36" s="55">
        <v>9</v>
      </c>
      <c r="T36" s="55">
        <v>9</v>
      </c>
      <c r="U36" s="55">
        <v>7</v>
      </c>
      <c r="V36" s="64">
        <f t="shared" si="12"/>
        <v>135.5</v>
      </c>
      <c r="W36" s="67">
        <f t="shared" si="13"/>
        <v>16</v>
      </c>
      <c r="X36" s="67">
        <f t="shared" si="14"/>
        <v>15</v>
      </c>
      <c r="Y36" s="67">
        <f t="shared" si="15"/>
        <v>15</v>
      </c>
      <c r="Z36" s="64">
        <f t="shared" si="16"/>
        <v>46</v>
      </c>
      <c r="AA36" s="64">
        <f t="shared" si="17"/>
        <v>89.5</v>
      </c>
      <c r="AB36" s="80">
        <v>6</v>
      </c>
    </row>
    <row r="37" spans="1:34" x14ac:dyDescent="0.35">
      <c r="A37" s="42" t="s">
        <v>223</v>
      </c>
      <c r="B37" s="5" t="s">
        <v>85</v>
      </c>
      <c r="C37" s="5" t="s">
        <v>86</v>
      </c>
      <c r="D37" s="5" t="s">
        <v>87</v>
      </c>
      <c r="E37" s="5">
        <v>3</v>
      </c>
      <c r="F37" s="5">
        <v>9</v>
      </c>
      <c r="G37" s="5">
        <v>1</v>
      </c>
      <c r="H37" s="5">
        <v>12</v>
      </c>
      <c r="I37" s="5">
        <v>8</v>
      </c>
      <c r="J37" s="5">
        <v>12</v>
      </c>
      <c r="K37" s="5">
        <v>12</v>
      </c>
      <c r="L37" s="5">
        <v>11</v>
      </c>
      <c r="M37" s="55">
        <v>5</v>
      </c>
      <c r="N37" s="55">
        <v>10</v>
      </c>
      <c r="O37" s="55">
        <v>9</v>
      </c>
      <c r="P37" s="55">
        <v>2</v>
      </c>
      <c r="Q37" s="55">
        <v>4</v>
      </c>
      <c r="R37" s="55">
        <v>1</v>
      </c>
      <c r="S37" s="55">
        <v>15</v>
      </c>
      <c r="T37" s="55">
        <v>6</v>
      </c>
      <c r="U37" s="55">
        <v>14</v>
      </c>
      <c r="V37" s="64">
        <f t="shared" si="12"/>
        <v>134</v>
      </c>
      <c r="W37" s="67">
        <f t="shared" si="13"/>
        <v>15</v>
      </c>
      <c r="X37" s="67">
        <f t="shared" si="14"/>
        <v>14</v>
      </c>
      <c r="Y37" s="67">
        <f t="shared" si="15"/>
        <v>12</v>
      </c>
      <c r="Z37" s="64">
        <f t="shared" si="16"/>
        <v>41</v>
      </c>
      <c r="AA37" s="64">
        <f t="shared" si="17"/>
        <v>93</v>
      </c>
      <c r="AB37" s="80">
        <v>7</v>
      </c>
    </row>
    <row r="38" spans="1:34" x14ac:dyDescent="0.35">
      <c r="A38" s="42" t="s">
        <v>223</v>
      </c>
      <c r="B38" s="5">
        <v>4115</v>
      </c>
      <c r="C38" s="5" t="s">
        <v>83</v>
      </c>
      <c r="D38" s="5" t="s">
        <v>84</v>
      </c>
      <c r="E38" s="5">
        <v>1</v>
      </c>
      <c r="F38" s="5">
        <v>6</v>
      </c>
      <c r="G38" s="5">
        <v>1</v>
      </c>
      <c r="H38" s="5">
        <v>2</v>
      </c>
      <c r="I38" s="5">
        <v>12</v>
      </c>
      <c r="J38" s="5">
        <v>12</v>
      </c>
      <c r="K38" s="5">
        <v>12</v>
      </c>
      <c r="L38" s="5">
        <v>11</v>
      </c>
      <c r="M38" s="55">
        <v>10</v>
      </c>
      <c r="N38" s="55">
        <v>4</v>
      </c>
      <c r="O38" s="55">
        <v>2</v>
      </c>
      <c r="P38" s="55">
        <v>15</v>
      </c>
      <c r="Q38" s="55">
        <v>15</v>
      </c>
      <c r="R38" s="55">
        <v>5</v>
      </c>
      <c r="S38" s="55">
        <v>15</v>
      </c>
      <c r="T38" s="55">
        <v>15</v>
      </c>
      <c r="U38" s="55">
        <v>5</v>
      </c>
      <c r="V38" s="64">
        <f t="shared" si="12"/>
        <v>143</v>
      </c>
      <c r="W38" s="67">
        <f t="shared" si="13"/>
        <v>15</v>
      </c>
      <c r="X38" s="67">
        <f t="shared" si="14"/>
        <v>15</v>
      </c>
      <c r="Y38" s="67">
        <f t="shared" si="15"/>
        <v>15</v>
      </c>
      <c r="Z38" s="64">
        <f t="shared" si="16"/>
        <v>45</v>
      </c>
      <c r="AA38" s="64">
        <f t="shared" si="17"/>
        <v>98</v>
      </c>
      <c r="AB38" s="80">
        <v>8</v>
      </c>
    </row>
    <row r="39" spans="1:34" x14ac:dyDescent="0.35">
      <c r="A39" s="42" t="s">
        <v>223</v>
      </c>
      <c r="B39" s="5">
        <v>3127</v>
      </c>
      <c r="C39" s="5" t="s">
        <v>92</v>
      </c>
      <c r="D39" s="5" t="s">
        <v>93</v>
      </c>
      <c r="E39" s="5">
        <v>2</v>
      </c>
      <c r="F39" s="5">
        <v>5</v>
      </c>
      <c r="G39" s="5">
        <v>12</v>
      </c>
      <c r="H39" s="5">
        <v>12</v>
      </c>
      <c r="I39" s="5">
        <v>12</v>
      </c>
      <c r="J39" s="5">
        <v>12</v>
      </c>
      <c r="K39" s="5">
        <v>12</v>
      </c>
      <c r="L39" s="5">
        <v>11</v>
      </c>
      <c r="M39" s="55">
        <v>9</v>
      </c>
      <c r="N39" s="55">
        <v>9</v>
      </c>
      <c r="O39" s="55">
        <v>3</v>
      </c>
      <c r="P39" s="55">
        <v>2</v>
      </c>
      <c r="Q39" s="55">
        <v>15</v>
      </c>
      <c r="R39" s="55">
        <v>4</v>
      </c>
      <c r="S39" s="55">
        <v>8</v>
      </c>
      <c r="T39" s="55">
        <v>3</v>
      </c>
      <c r="U39" s="55">
        <v>14</v>
      </c>
      <c r="V39" s="64">
        <f t="shared" si="12"/>
        <v>145</v>
      </c>
      <c r="W39" s="67">
        <f t="shared" si="13"/>
        <v>15</v>
      </c>
      <c r="X39" s="67">
        <f t="shared" si="14"/>
        <v>14</v>
      </c>
      <c r="Y39" s="67">
        <f t="shared" si="15"/>
        <v>12</v>
      </c>
      <c r="Z39" s="64">
        <f t="shared" si="16"/>
        <v>41</v>
      </c>
      <c r="AA39" s="64">
        <f t="shared" si="17"/>
        <v>104</v>
      </c>
      <c r="AB39" s="80">
        <v>9</v>
      </c>
    </row>
    <row r="40" spans="1:34" x14ac:dyDescent="0.35">
      <c r="A40" s="42" t="s">
        <v>223</v>
      </c>
      <c r="B40" s="5">
        <v>6927</v>
      </c>
      <c r="C40" s="5" t="s">
        <v>88</v>
      </c>
      <c r="D40" s="5" t="s">
        <v>288</v>
      </c>
      <c r="E40" s="5">
        <v>13</v>
      </c>
      <c r="F40" s="5">
        <v>9</v>
      </c>
      <c r="G40" s="5">
        <v>1</v>
      </c>
      <c r="H40" s="5">
        <v>12</v>
      </c>
      <c r="I40" s="5">
        <v>7</v>
      </c>
      <c r="J40" s="5">
        <v>4</v>
      </c>
      <c r="K40" s="5">
        <v>12</v>
      </c>
      <c r="L40" s="5">
        <v>11</v>
      </c>
      <c r="M40" s="55">
        <v>6</v>
      </c>
      <c r="N40" s="55">
        <v>16</v>
      </c>
      <c r="O40" s="55">
        <v>10</v>
      </c>
      <c r="P40" s="55">
        <v>2</v>
      </c>
      <c r="Q40" s="55">
        <v>15</v>
      </c>
      <c r="R40" s="55">
        <v>15</v>
      </c>
      <c r="S40" s="55">
        <v>1</v>
      </c>
      <c r="T40" s="55">
        <v>15</v>
      </c>
      <c r="U40" s="55">
        <v>10</v>
      </c>
      <c r="V40" s="64">
        <f t="shared" si="12"/>
        <v>159</v>
      </c>
      <c r="W40" s="67">
        <f t="shared" si="13"/>
        <v>16</v>
      </c>
      <c r="X40" s="67">
        <f t="shared" si="14"/>
        <v>15</v>
      </c>
      <c r="Y40" s="67">
        <f t="shared" si="15"/>
        <v>15</v>
      </c>
      <c r="Z40" s="64">
        <f t="shared" si="16"/>
        <v>46</v>
      </c>
      <c r="AA40" s="64">
        <f t="shared" si="17"/>
        <v>113</v>
      </c>
      <c r="AB40" s="80">
        <v>10</v>
      </c>
    </row>
    <row r="41" spans="1:34" x14ac:dyDescent="0.35">
      <c r="A41" s="42" t="s">
        <v>223</v>
      </c>
      <c r="B41" s="5" t="s">
        <v>89</v>
      </c>
      <c r="C41" s="5" t="s">
        <v>90</v>
      </c>
      <c r="D41" s="5" t="s">
        <v>91</v>
      </c>
      <c r="E41" s="5">
        <v>13</v>
      </c>
      <c r="F41" s="5">
        <v>9</v>
      </c>
      <c r="G41" s="5">
        <v>1</v>
      </c>
      <c r="H41" s="5">
        <v>8</v>
      </c>
      <c r="I41" s="5">
        <v>9</v>
      </c>
      <c r="J41" s="5">
        <v>12</v>
      </c>
      <c r="K41" s="5">
        <v>12</v>
      </c>
      <c r="L41" s="5">
        <v>11</v>
      </c>
      <c r="M41" s="55">
        <v>4</v>
      </c>
      <c r="N41" s="55">
        <v>5</v>
      </c>
      <c r="O41" s="55">
        <v>16</v>
      </c>
      <c r="P41" s="55">
        <v>2</v>
      </c>
      <c r="Q41" s="55">
        <v>15</v>
      </c>
      <c r="R41" s="55">
        <v>9</v>
      </c>
      <c r="S41" s="55">
        <v>15</v>
      </c>
      <c r="T41" s="55">
        <v>15</v>
      </c>
      <c r="U41" s="55">
        <v>6</v>
      </c>
      <c r="V41" s="64">
        <f t="shared" si="12"/>
        <v>162</v>
      </c>
      <c r="W41" s="67">
        <f t="shared" si="13"/>
        <v>16</v>
      </c>
      <c r="X41" s="67">
        <f t="shared" si="14"/>
        <v>15</v>
      </c>
      <c r="Y41" s="67">
        <f t="shared" si="15"/>
        <v>15</v>
      </c>
      <c r="Z41" s="64">
        <f t="shared" si="16"/>
        <v>46</v>
      </c>
      <c r="AA41" s="64">
        <f t="shared" si="17"/>
        <v>116</v>
      </c>
      <c r="AB41" s="80">
        <v>11</v>
      </c>
    </row>
    <row r="42" spans="1:34" x14ac:dyDescent="0.35">
      <c r="A42" s="42" t="s">
        <v>223</v>
      </c>
      <c r="B42" s="5">
        <v>3910</v>
      </c>
      <c r="C42" s="5" t="s">
        <v>197</v>
      </c>
      <c r="D42" s="5" t="s">
        <v>198</v>
      </c>
      <c r="E42" s="5">
        <v>13</v>
      </c>
      <c r="F42" s="5">
        <v>13</v>
      </c>
      <c r="G42" s="5">
        <v>13</v>
      </c>
      <c r="H42" s="5">
        <v>13</v>
      </c>
      <c r="I42" s="5">
        <v>13</v>
      </c>
      <c r="J42" s="5">
        <v>13</v>
      </c>
      <c r="K42" s="5">
        <v>13</v>
      </c>
      <c r="L42" s="5">
        <v>13</v>
      </c>
      <c r="M42" s="55">
        <v>16</v>
      </c>
      <c r="N42" s="55">
        <v>11</v>
      </c>
      <c r="O42" s="55">
        <v>7</v>
      </c>
      <c r="P42" s="55">
        <v>15</v>
      </c>
      <c r="Q42" s="55">
        <v>15</v>
      </c>
      <c r="R42" s="55">
        <v>2</v>
      </c>
      <c r="S42" s="55">
        <v>2</v>
      </c>
      <c r="T42" s="55">
        <v>8</v>
      </c>
      <c r="U42" s="55">
        <v>14</v>
      </c>
      <c r="V42" s="64">
        <f t="shared" si="12"/>
        <v>194</v>
      </c>
      <c r="W42" s="67">
        <f t="shared" si="13"/>
        <v>16</v>
      </c>
      <c r="X42" s="67">
        <f t="shared" si="14"/>
        <v>15</v>
      </c>
      <c r="Y42" s="67">
        <f t="shared" si="15"/>
        <v>15</v>
      </c>
      <c r="Z42" s="64">
        <f t="shared" si="16"/>
        <v>46</v>
      </c>
      <c r="AA42" s="64">
        <f t="shared" si="17"/>
        <v>148</v>
      </c>
      <c r="AB42" s="80">
        <v>12</v>
      </c>
    </row>
    <row r="43" spans="1:34" x14ac:dyDescent="0.35">
      <c r="A43" s="42" t="s">
        <v>223</v>
      </c>
      <c r="B43" s="5" t="s">
        <v>94</v>
      </c>
      <c r="C43" s="5" t="s">
        <v>95</v>
      </c>
      <c r="D43" s="5" t="s">
        <v>96</v>
      </c>
      <c r="E43" s="5">
        <v>9</v>
      </c>
      <c r="F43" s="5">
        <v>13</v>
      </c>
      <c r="G43" s="5">
        <v>12</v>
      </c>
      <c r="H43" s="5">
        <v>13</v>
      </c>
      <c r="I43" s="5">
        <v>13</v>
      </c>
      <c r="J43" s="5">
        <v>13</v>
      </c>
      <c r="K43" s="5">
        <v>13</v>
      </c>
      <c r="L43" s="5">
        <v>13</v>
      </c>
      <c r="M43" s="55">
        <v>16</v>
      </c>
      <c r="N43" s="55">
        <v>16</v>
      </c>
      <c r="O43" s="55">
        <v>16</v>
      </c>
      <c r="P43" s="55">
        <v>15</v>
      </c>
      <c r="Q43" s="55">
        <v>15</v>
      </c>
      <c r="R43" s="55">
        <v>15</v>
      </c>
      <c r="S43" s="55">
        <v>10</v>
      </c>
      <c r="T43" s="55">
        <v>15</v>
      </c>
      <c r="U43" s="55">
        <v>8</v>
      </c>
      <c r="V43" s="64">
        <f t="shared" si="12"/>
        <v>225</v>
      </c>
      <c r="W43" s="67">
        <f t="shared" si="13"/>
        <v>16</v>
      </c>
      <c r="X43" s="67">
        <f t="shared" si="14"/>
        <v>16</v>
      </c>
      <c r="Y43" s="67">
        <f t="shared" si="15"/>
        <v>16</v>
      </c>
      <c r="Z43" s="64">
        <f t="shared" si="16"/>
        <v>48</v>
      </c>
      <c r="AA43" s="64">
        <f t="shared" si="17"/>
        <v>177</v>
      </c>
      <c r="AB43" s="80">
        <v>13</v>
      </c>
    </row>
    <row r="44" spans="1:34" x14ac:dyDescent="0.35">
      <c r="A44" s="42" t="s">
        <v>223</v>
      </c>
      <c r="B44" s="5" t="s">
        <v>199</v>
      </c>
      <c r="C44" s="5" t="s">
        <v>200</v>
      </c>
      <c r="D44" s="5" t="s">
        <v>201</v>
      </c>
      <c r="E44" s="5">
        <v>13</v>
      </c>
      <c r="F44" s="5">
        <v>13</v>
      </c>
      <c r="G44" s="5">
        <v>13</v>
      </c>
      <c r="H44" s="5">
        <v>13</v>
      </c>
      <c r="I44" s="5">
        <v>13</v>
      </c>
      <c r="J44" s="5">
        <v>13</v>
      </c>
      <c r="K44" s="5">
        <v>13</v>
      </c>
      <c r="L44" s="5">
        <v>13</v>
      </c>
      <c r="M44" s="55">
        <v>16</v>
      </c>
      <c r="N44" s="55">
        <v>16</v>
      </c>
      <c r="O44" s="55">
        <v>10</v>
      </c>
      <c r="P44" s="55">
        <v>15</v>
      </c>
      <c r="Q44" s="55">
        <v>15</v>
      </c>
      <c r="R44" s="55">
        <v>15</v>
      </c>
      <c r="S44" s="55">
        <v>15</v>
      </c>
      <c r="T44" s="55">
        <v>15</v>
      </c>
      <c r="U44" s="55">
        <v>15</v>
      </c>
      <c r="V44" s="64">
        <f t="shared" si="12"/>
        <v>236</v>
      </c>
      <c r="W44" s="67">
        <f t="shared" si="13"/>
        <v>16</v>
      </c>
      <c r="X44" s="67">
        <f t="shared" si="14"/>
        <v>16</v>
      </c>
      <c r="Y44" s="67">
        <f t="shared" si="15"/>
        <v>15</v>
      </c>
      <c r="Z44" s="64">
        <f t="shared" si="16"/>
        <v>47</v>
      </c>
      <c r="AA44" s="64">
        <f t="shared" si="17"/>
        <v>189</v>
      </c>
      <c r="AB44" s="80">
        <v>14</v>
      </c>
    </row>
    <row r="45" spans="1:34" x14ac:dyDescent="0.35">
      <c r="A45" s="42" t="s">
        <v>223</v>
      </c>
      <c r="B45" s="5">
        <v>21</v>
      </c>
      <c r="C45" s="5" t="s">
        <v>304</v>
      </c>
      <c r="D45" s="5" t="s">
        <v>31</v>
      </c>
      <c r="E45" s="5">
        <v>13</v>
      </c>
      <c r="F45" s="5">
        <v>13</v>
      </c>
      <c r="G45" s="5">
        <v>13</v>
      </c>
      <c r="H45" s="5">
        <v>13</v>
      </c>
      <c r="I45" s="5">
        <v>13</v>
      </c>
      <c r="J45" s="5">
        <v>13</v>
      </c>
      <c r="K45" s="5">
        <v>13</v>
      </c>
      <c r="L45" s="5">
        <v>13</v>
      </c>
      <c r="M45" s="55">
        <v>16</v>
      </c>
      <c r="N45" s="55">
        <v>11</v>
      </c>
      <c r="O45" s="55">
        <v>10</v>
      </c>
      <c r="P45" s="55">
        <v>16</v>
      </c>
      <c r="Q45" s="55">
        <v>16</v>
      </c>
      <c r="R45" s="55">
        <v>16</v>
      </c>
      <c r="S45" s="55">
        <v>16</v>
      </c>
      <c r="T45" s="55">
        <v>16</v>
      </c>
      <c r="U45" s="55">
        <v>16</v>
      </c>
      <c r="V45" s="64">
        <f t="shared" si="12"/>
        <v>237</v>
      </c>
      <c r="W45" s="67">
        <f t="shared" si="13"/>
        <v>16</v>
      </c>
      <c r="X45" s="67">
        <f t="shared" si="14"/>
        <v>16</v>
      </c>
      <c r="Y45" s="67">
        <f t="shared" si="15"/>
        <v>16</v>
      </c>
      <c r="Z45" s="64">
        <f t="shared" si="16"/>
        <v>48</v>
      </c>
      <c r="AA45" s="64">
        <f t="shared" si="17"/>
        <v>189</v>
      </c>
      <c r="AB45" s="80">
        <v>14</v>
      </c>
    </row>
    <row r="46" spans="1:34" x14ac:dyDescent="0.35">
      <c r="A46" s="42" t="s">
        <v>218</v>
      </c>
      <c r="B46" s="5" t="s">
        <v>2</v>
      </c>
      <c r="C46" s="5" t="s">
        <v>3</v>
      </c>
      <c r="D46" s="5" t="s">
        <v>4</v>
      </c>
      <c r="E46" s="5" t="s">
        <v>6</v>
      </c>
      <c r="F46" s="5" t="s">
        <v>7</v>
      </c>
      <c r="G46" s="5" t="s">
        <v>8</v>
      </c>
      <c r="H46" s="5" t="s">
        <v>9</v>
      </c>
      <c r="I46" s="5" t="s">
        <v>10</v>
      </c>
      <c r="J46" s="5" t="s">
        <v>11</v>
      </c>
      <c r="K46" s="5" t="s">
        <v>12</v>
      </c>
      <c r="L46" s="5" t="s">
        <v>13</v>
      </c>
      <c r="M46" s="55" t="s">
        <v>301</v>
      </c>
      <c r="N46" s="55" t="s">
        <v>6</v>
      </c>
      <c r="O46" s="55" t="s">
        <v>7</v>
      </c>
      <c r="P46" s="55" t="s">
        <v>8</v>
      </c>
      <c r="Q46" s="55" t="s">
        <v>9</v>
      </c>
      <c r="R46" s="55" t="s">
        <v>10</v>
      </c>
      <c r="S46" s="55" t="s">
        <v>11</v>
      </c>
      <c r="T46" s="55" t="s">
        <v>12</v>
      </c>
      <c r="U46" s="55" t="s">
        <v>13</v>
      </c>
      <c r="V46" s="62" t="s">
        <v>320</v>
      </c>
      <c r="W46" s="62" t="s">
        <v>321</v>
      </c>
      <c r="X46" s="62" t="s">
        <v>322</v>
      </c>
      <c r="Y46" s="62" t="s">
        <v>323</v>
      </c>
      <c r="Z46" s="62" t="s">
        <v>324</v>
      </c>
      <c r="AA46" s="62" t="s">
        <v>325</v>
      </c>
      <c r="AB46" s="59" t="s">
        <v>0</v>
      </c>
      <c r="AD46" s="55" t="s">
        <v>0</v>
      </c>
      <c r="AE46" s="55" t="s">
        <v>327</v>
      </c>
      <c r="AF46" s="55" t="s">
        <v>315</v>
      </c>
      <c r="AG46" s="55" t="s">
        <v>3</v>
      </c>
      <c r="AH46" s="55" t="s">
        <v>4</v>
      </c>
    </row>
    <row r="47" spans="1:34" x14ac:dyDescent="0.35">
      <c r="A47" s="42" t="s">
        <v>224</v>
      </c>
      <c r="B47" s="12">
        <v>2750</v>
      </c>
      <c r="C47" s="12" t="s">
        <v>97</v>
      </c>
      <c r="D47" s="12" t="s">
        <v>98</v>
      </c>
      <c r="E47" s="12">
        <v>7</v>
      </c>
      <c r="F47" s="12">
        <v>7</v>
      </c>
      <c r="G47" s="12">
        <v>1</v>
      </c>
      <c r="H47" s="12">
        <v>1</v>
      </c>
      <c r="I47" s="12">
        <v>8</v>
      </c>
      <c r="J47" s="12">
        <v>3</v>
      </c>
      <c r="K47" s="12">
        <v>1</v>
      </c>
      <c r="L47" s="12">
        <v>3</v>
      </c>
      <c r="M47" s="56">
        <v>3</v>
      </c>
      <c r="N47" s="56">
        <v>3</v>
      </c>
      <c r="O47" s="56">
        <v>6</v>
      </c>
      <c r="P47" s="56">
        <v>2</v>
      </c>
      <c r="Q47" s="56">
        <v>3</v>
      </c>
      <c r="R47" s="56">
        <v>6</v>
      </c>
      <c r="S47" s="56">
        <v>16</v>
      </c>
      <c r="T47" s="56">
        <v>1</v>
      </c>
      <c r="U47" s="56">
        <v>12</v>
      </c>
      <c r="V47" s="69">
        <f t="shared" ref="V47:V61" si="18">SUM(E47:L47)+SUM(M47:U47)</f>
        <v>83</v>
      </c>
      <c r="W47" s="67">
        <f t="shared" ref="W47:W61" si="19">LARGE(E47:U47,1)</f>
        <v>16</v>
      </c>
      <c r="X47" s="67">
        <f t="shared" ref="X47:X61" si="20">LARGE(E47:U47,2)</f>
        <v>12</v>
      </c>
      <c r="Y47" s="67">
        <f t="shared" ref="Y47:Y61" si="21">LARGE(E47:U47,3)</f>
        <v>8</v>
      </c>
      <c r="Z47" s="69">
        <f t="shared" ref="Z47:Z61" si="22">SUM(W47:Y47)</f>
        <v>36</v>
      </c>
      <c r="AA47" s="69">
        <f t="shared" ref="AA47:AA61" si="23">V47-Z47</f>
        <v>47</v>
      </c>
      <c r="AB47" s="81">
        <v>1</v>
      </c>
      <c r="AD47" s="11">
        <v>1</v>
      </c>
      <c r="AE47" s="11" t="s">
        <v>273</v>
      </c>
      <c r="AF47" s="11" t="s">
        <v>326</v>
      </c>
      <c r="AG47" s="12" t="s">
        <v>97</v>
      </c>
      <c r="AH47" s="12" t="s">
        <v>98</v>
      </c>
    </row>
    <row r="48" spans="1:34" x14ac:dyDescent="0.35">
      <c r="A48" s="42" t="s">
        <v>224</v>
      </c>
      <c r="B48" s="12" t="s">
        <v>103</v>
      </c>
      <c r="C48" s="12" t="s">
        <v>104</v>
      </c>
      <c r="D48" s="12" t="s">
        <v>105</v>
      </c>
      <c r="E48" s="12">
        <v>6</v>
      </c>
      <c r="F48" s="12">
        <v>2</v>
      </c>
      <c r="G48" s="12">
        <v>3</v>
      </c>
      <c r="H48" s="12">
        <v>5</v>
      </c>
      <c r="I48" s="12">
        <v>10</v>
      </c>
      <c r="J48" s="12">
        <v>7</v>
      </c>
      <c r="K48" s="12">
        <v>4</v>
      </c>
      <c r="L48" s="12">
        <v>16</v>
      </c>
      <c r="M48" s="56">
        <v>10</v>
      </c>
      <c r="N48" s="56">
        <v>1</v>
      </c>
      <c r="O48" s="56">
        <v>4</v>
      </c>
      <c r="P48" s="56">
        <v>3</v>
      </c>
      <c r="Q48" s="56">
        <v>1</v>
      </c>
      <c r="R48" s="56">
        <v>7</v>
      </c>
      <c r="S48" s="56">
        <v>6</v>
      </c>
      <c r="T48" s="56">
        <v>5</v>
      </c>
      <c r="U48" s="56">
        <v>2</v>
      </c>
      <c r="V48" s="69">
        <f t="shared" si="18"/>
        <v>92</v>
      </c>
      <c r="W48" s="67">
        <f t="shared" si="19"/>
        <v>16</v>
      </c>
      <c r="X48" s="67">
        <f t="shared" si="20"/>
        <v>10</v>
      </c>
      <c r="Y48" s="67">
        <f t="shared" si="21"/>
        <v>10</v>
      </c>
      <c r="Z48" s="69">
        <f t="shared" si="22"/>
        <v>36</v>
      </c>
      <c r="AA48" s="69">
        <f t="shared" si="23"/>
        <v>56</v>
      </c>
      <c r="AB48" s="81">
        <v>2</v>
      </c>
      <c r="AD48" s="11">
        <v>2</v>
      </c>
      <c r="AE48" s="11" t="s">
        <v>273</v>
      </c>
      <c r="AF48" s="11" t="s">
        <v>326</v>
      </c>
      <c r="AG48" s="12" t="s">
        <v>104</v>
      </c>
      <c r="AH48" s="12" t="s">
        <v>105</v>
      </c>
    </row>
    <row r="49" spans="1:34" x14ac:dyDescent="0.35">
      <c r="A49" s="42" t="s">
        <v>224</v>
      </c>
      <c r="B49" s="12">
        <v>6090</v>
      </c>
      <c r="C49" s="12" t="s">
        <v>101</v>
      </c>
      <c r="D49" s="12" t="s">
        <v>102</v>
      </c>
      <c r="E49" s="12">
        <v>2</v>
      </c>
      <c r="F49" s="12">
        <v>8</v>
      </c>
      <c r="G49" s="12">
        <v>7</v>
      </c>
      <c r="H49" s="12">
        <v>3</v>
      </c>
      <c r="I49" s="12">
        <v>2</v>
      </c>
      <c r="J49" s="12">
        <v>10</v>
      </c>
      <c r="K49" s="12">
        <v>5</v>
      </c>
      <c r="L49" s="12">
        <v>16</v>
      </c>
      <c r="M49" s="56">
        <v>2</v>
      </c>
      <c r="N49" s="56">
        <v>5</v>
      </c>
      <c r="O49" s="56">
        <v>8</v>
      </c>
      <c r="P49" s="56">
        <v>4</v>
      </c>
      <c r="Q49" s="56">
        <v>2</v>
      </c>
      <c r="R49" s="56">
        <v>9</v>
      </c>
      <c r="S49" s="56">
        <v>1</v>
      </c>
      <c r="T49" s="56">
        <v>7</v>
      </c>
      <c r="U49" s="56">
        <v>4</v>
      </c>
      <c r="V49" s="69">
        <f t="shared" si="18"/>
        <v>95</v>
      </c>
      <c r="W49" s="67">
        <f t="shared" si="19"/>
        <v>16</v>
      </c>
      <c r="X49" s="67">
        <f t="shared" si="20"/>
        <v>10</v>
      </c>
      <c r="Y49" s="67">
        <f t="shared" si="21"/>
        <v>9</v>
      </c>
      <c r="Z49" s="69">
        <f t="shared" si="22"/>
        <v>35</v>
      </c>
      <c r="AA49" s="69">
        <f t="shared" si="23"/>
        <v>60</v>
      </c>
      <c r="AB49" s="81">
        <v>3</v>
      </c>
      <c r="AD49" s="11">
        <v>3</v>
      </c>
      <c r="AE49" s="11" t="s">
        <v>273</v>
      </c>
      <c r="AF49" s="11" t="s">
        <v>326</v>
      </c>
      <c r="AG49" s="12" t="s">
        <v>101</v>
      </c>
      <c r="AH49" s="12" t="s">
        <v>102</v>
      </c>
    </row>
    <row r="50" spans="1:34" x14ac:dyDescent="0.35">
      <c r="A50" s="42" t="s">
        <v>224</v>
      </c>
      <c r="B50" s="12">
        <v>807</v>
      </c>
      <c r="C50" s="12" t="s">
        <v>99</v>
      </c>
      <c r="D50" s="12" t="s">
        <v>100</v>
      </c>
      <c r="E50" s="12">
        <v>3</v>
      </c>
      <c r="F50" s="12">
        <v>11</v>
      </c>
      <c r="G50" s="12">
        <v>2</v>
      </c>
      <c r="H50" s="12">
        <v>2</v>
      </c>
      <c r="I50" s="12">
        <v>3</v>
      </c>
      <c r="J50" s="12">
        <v>16</v>
      </c>
      <c r="K50" s="12">
        <v>6</v>
      </c>
      <c r="L50" s="12">
        <v>16</v>
      </c>
      <c r="M50" s="56">
        <v>6.5</v>
      </c>
      <c r="N50" s="56">
        <v>7</v>
      </c>
      <c r="O50" s="56">
        <v>2</v>
      </c>
      <c r="P50" s="56">
        <v>1</v>
      </c>
      <c r="Q50" s="56">
        <v>16</v>
      </c>
      <c r="R50" s="56">
        <v>5</v>
      </c>
      <c r="S50" s="56">
        <v>5</v>
      </c>
      <c r="T50" s="56">
        <v>4</v>
      </c>
      <c r="U50" s="56">
        <v>6</v>
      </c>
      <c r="V50" s="69">
        <f t="shared" si="18"/>
        <v>111.5</v>
      </c>
      <c r="W50" s="67">
        <f t="shared" si="19"/>
        <v>16</v>
      </c>
      <c r="X50" s="67">
        <f t="shared" si="20"/>
        <v>16</v>
      </c>
      <c r="Y50" s="67">
        <f t="shared" si="21"/>
        <v>16</v>
      </c>
      <c r="Z50" s="69">
        <f t="shared" si="22"/>
        <v>48</v>
      </c>
      <c r="AA50" s="69">
        <f t="shared" si="23"/>
        <v>63.5</v>
      </c>
      <c r="AB50" s="81">
        <v>4</v>
      </c>
    </row>
    <row r="51" spans="1:34" x14ac:dyDescent="0.35">
      <c r="A51" s="42" t="s">
        <v>224</v>
      </c>
      <c r="B51" s="12" t="s">
        <v>106</v>
      </c>
      <c r="C51" s="12" t="s">
        <v>107</v>
      </c>
      <c r="D51" s="12" t="s">
        <v>108</v>
      </c>
      <c r="E51" s="12">
        <v>16</v>
      </c>
      <c r="F51" s="12">
        <v>3</v>
      </c>
      <c r="G51" s="12">
        <v>6</v>
      </c>
      <c r="H51" s="12">
        <v>4</v>
      </c>
      <c r="I51" s="12">
        <v>9</v>
      </c>
      <c r="J51" s="12">
        <v>2</v>
      </c>
      <c r="K51" s="12">
        <v>8</v>
      </c>
      <c r="L51" s="12">
        <v>16</v>
      </c>
      <c r="M51" s="56">
        <v>1</v>
      </c>
      <c r="N51" s="56">
        <v>4</v>
      </c>
      <c r="O51" s="56">
        <v>16</v>
      </c>
      <c r="P51" s="56">
        <v>7</v>
      </c>
      <c r="Q51" s="56">
        <v>4</v>
      </c>
      <c r="R51" s="56">
        <v>3</v>
      </c>
      <c r="S51" s="56">
        <v>4</v>
      </c>
      <c r="T51" s="56">
        <v>14</v>
      </c>
      <c r="U51" s="56">
        <v>14</v>
      </c>
      <c r="V51" s="69">
        <f t="shared" si="18"/>
        <v>131</v>
      </c>
      <c r="W51" s="67">
        <f t="shared" si="19"/>
        <v>16</v>
      </c>
      <c r="X51" s="67">
        <f t="shared" si="20"/>
        <v>16</v>
      </c>
      <c r="Y51" s="67">
        <f t="shared" si="21"/>
        <v>16</v>
      </c>
      <c r="Z51" s="69">
        <f t="shared" si="22"/>
        <v>48</v>
      </c>
      <c r="AA51" s="69">
        <f t="shared" si="23"/>
        <v>83</v>
      </c>
      <c r="AB51" s="81">
        <v>5</v>
      </c>
    </row>
    <row r="52" spans="1:34" x14ac:dyDescent="0.35">
      <c r="A52" s="42" t="s">
        <v>224</v>
      </c>
      <c r="B52" s="12">
        <v>5596</v>
      </c>
      <c r="C52" s="12" t="s">
        <v>109</v>
      </c>
      <c r="D52" s="12" t="s">
        <v>110</v>
      </c>
      <c r="E52" s="12">
        <v>4</v>
      </c>
      <c r="F52" s="12">
        <v>1</v>
      </c>
      <c r="G52" s="12">
        <v>4</v>
      </c>
      <c r="H52" s="12">
        <v>16</v>
      </c>
      <c r="I52" s="12">
        <v>4</v>
      </c>
      <c r="J52" s="12">
        <v>4</v>
      </c>
      <c r="K52" s="12">
        <v>16</v>
      </c>
      <c r="L52" s="12">
        <v>16</v>
      </c>
      <c r="M52" s="56">
        <v>8</v>
      </c>
      <c r="N52" s="56">
        <v>8</v>
      </c>
      <c r="O52" s="56">
        <v>10</v>
      </c>
      <c r="P52" s="56">
        <v>16</v>
      </c>
      <c r="Q52" s="56">
        <v>6</v>
      </c>
      <c r="R52" s="56">
        <v>8</v>
      </c>
      <c r="S52" s="56">
        <v>3</v>
      </c>
      <c r="T52" s="56">
        <v>2</v>
      </c>
      <c r="U52" s="56">
        <v>7</v>
      </c>
      <c r="V52" s="69">
        <f t="shared" si="18"/>
        <v>133</v>
      </c>
      <c r="W52" s="67">
        <f t="shared" si="19"/>
        <v>16</v>
      </c>
      <c r="X52" s="67">
        <f t="shared" si="20"/>
        <v>16</v>
      </c>
      <c r="Y52" s="67">
        <f t="shared" si="21"/>
        <v>16</v>
      </c>
      <c r="Z52" s="69">
        <f t="shared" si="22"/>
        <v>48</v>
      </c>
      <c r="AA52" s="69">
        <f t="shared" si="23"/>
        <v>85</v>
      </c>
      <c r="AB52" s="81">
        <v>6</v>
      </c>
    </row>
    <row r="53" spans="1:34" x14ac:dyDescent="0.35">
      <c r="A53" s="42" t="s">
        <v>224</v>
      </c>
      <c r="B53" s="12">
        <v>1000</v>
      </c>
      <c r="C53" s="12" t="s">
        <v>121</v>
      </c>
      <c r="D53" s="12" t="s">
        <v>122</v>
      </c>
      <c r="E53" s="12">
        <v>1</v>
      </c>
      <c r="F53" s="12">
        <v>13</v>
      </c>
      <c r="G53" s="12">
        <v>16</v>
      </c>
      <c r="H53" s="12">
        <v>16</v>
      </c>
      <c r="I53" s="12">
        <v>16</v>
      </c>
      <c r="J53" s="12">
        <v>9</v>
      </c>
      <c r="K53" s="12">
        <v>7</v>
      </c>
      <c r="L53" s="12">
        <v>16</v>
      </c>
      <c r="M53" s="56">
        <v>6.5</v>
      </c>
      <c r="N53" s="56">
        <v>11</v>
      </c>
      <c r="O53" s="56">
        <v>7</v>
      </c>
      <c r="P53" s="56">
        <v>5</v>
      </c>
      <c r="Q53" s="56">
        <v>7</v>
      </c>
      <c r="R53" s="56">
        <v>4</v>
      </c>
      <c r="S53" s="56">
        <v>16</v>
      </c>
      <c r="T53" s="56">
        <v>3</v>
      </c>
      <c r="U53" s="56">
        <v>3</v>
      </c>
      <c r="V53" s="69">
        <f t="shared" si="18"/>
        <v>156.5</v>
      </c>
      <c r="W53" s="67">
        <f t="shared" si="19"/>
        <v>16</v>
      </c>
      <c r="X53" s="67">
        <f t="shared" si="20"/>
        <v>16</v>
      </c>
      <c r="Y53" s="67">
        <f t="shared" si="21"/>
        <v>16</v>
      </c>
      <c r="Z53" s="69">
        <f t="shared" si="22"/>
        <v>48</v>
      </c>
      <c r="AA53" s="69">
        <f t="shared" si="23"/>
        <v>108.5</v>
      </c>
      <c r="AB53" s="81">
        <v>7</v>
      </c>
    </row>
    <row r="54" spans="1:34" x14ac:dyDescent="0.35">
      <c r="A54" s="42" t="s">
        <v>224</v>
      </c>
      <c r="B54" s="12">
        <v>7137</v>
      </c>
      <c r="C54" s="12" t="s">
        <v>111</v>
      </c>
      <c r="D54" s="12" t="s">
        <v>112</v>
      </c>
      <c r="E54" s="12">
        <v>9</v>
      </c>
      <c r="F54" s="12">
        <v>6</v>
      </c>
      <c r="G54" s="12">
        <v>16</v>
      </c>
      <c r="H54" s="12">
        <v>16</v>
      </c>
      <c r="I54" s="12">
        <v>13</v>
      </c>
      <c r="J54" s="12">
        <v>5</v>
      </c>
      <c r="K54" s="12">
        <v>3</v>
      </c>
      <c r="L54" s="12">
        <v>1</v>
      </c>
      <c r="M54" s="56">
        <v>4</v>
      </c>
      <c r="N54" s="56">
        <v>6</v>
      </c>
      <c r="O54" s="56">
        <v>5</v>
      </c>
      <c r="P54" s="56">
        <v>16</v>
      </c>
      <c r="Q54" s="56">
        <v>16</v>
      </c>
      <c r="R54" s="56">
        <v>16</v>
      </c>
      <c r="S54" s="56">
        <v>9</v>
      </c>
      <c r="T54" s="56">
        <v>14</v>
      </c>
      <c r="U54" s="56">
        <v>5</v>
      </c>
      <c r="V54" s="69">
        <f t="shared" si="18"/>
        <v>160</v>
      </c>
      <c r="W54" s="67">
        <f t="shared" si="19"/>
        <v>16</v>
      </c>
      <c r="X54" s="67">
        <f t="shared" si="20"/>
        <v>16</v>
      </c>
      <c r="Y54" s="67">
        <f t="shared" si="21"/>
        <v>16</v>
      </c>
      <c r="Z54" s="69">
        <f t="shared" si="22"/>
        <v>48</v>
      </c>
      <c r="AA54" s="69">
        <f t="shared" si="23"/>
        <v>112</v>
      </c>
      <c r="AB54" s="81">
        <v>8</v>
      </c>
    </row>
    <row r="55" spans="1:34" x14ac:dyDescent="0.35">
      <c r="A55" s="42" t="s">
        <v>224</v>
      </c>
      <c r="B55" s="12">
        <v>4397</v>
      </c>
      <c r="C55" s="12" t="s">
        <v>117</v>
      </c>
      <c r="D55" s="12" t="s">
        <v>118</v>
      </c>
      <c r="E55" s="12">
        <v>12</v>
      </c>
      <c r="F55" s="12">
        <v>9</v>
      </c>
      <c r="G55" s="12">
        <v>8</v>
      </c>
      <c r="H55" s="12">
        <v>16</v>
      </c>
      <c r="I55" s="12">
        <v>6</v>
      </c>
      <c r="J55" s="12">
        <v>8</v>
      </c>
      <c r="K55" s="12">
        <v>16</v>
      </c>
      <c r="L55" s="12">
        <v>16</v>
      </c>
      <c r="M55" s="56">
        <v>9</v>
      </c>
      <c r="N55" s="56">
        <v>16</v>
      </c>
      <c r="O55" s="56">
        <v>1</v>
      </c>
      <c r="P55" s="56">
        <v>6</v>
      </c>
      <c r="Q55" s="56">
        <v>16</v>
      </c>
      <c r="R55" s="56">
        <v>16</v>
      </c>
      <c r="S55" s="56">
        <v>2</v>
      </c>
      <c r="T55" s="56">
        <v>10</v>
      </c>
      <c r="U55" s="56">
        <v>9</v>
      </c>
      <c r="V55" s="69">
        <f t="shared" si="18"/>
        <v>176</v>
      </c>
      <c r="W55" s="67">
        <f t="shared" si="19"/>
        <v>16</v>
      </c>
      <c r="X55" s="67">
        <f t="shared" si="20"/>
        <v>16</v>
      </c>
      <c r="Y55" s="67">
        <f t="shared" si="21"/>
        <v>16</v>
      </c>
      <c r="Z55" s="69">
        <f t="shared" si="22"/>
        <v>48</v>
      </c>
      <c r="AA55" s="69">
        <f t="shared" si="23"/>
        <v>128</v>
      </c>
      <c r="AB55" s="81">
        <v>9</v>
      </c>
    </row>
    <row r="56" spans="1:34" x14ac:dyDescent="0.35">
      <c r="A56" s="42" t="s">
        <v>224</v>
      </c>
      <c r="B56" s="12">
        <v>22</v>
      </c>
      <c r="C56" s="12" t="s">
        <v>113</v>
      </c>
      <c r="D56" s="12" t="s">
        <v>114</v>
      </c>
      <c r="E56" s="12">
        <v>5</v>
      </c>
      <c r="F56" s="12">
        <v>4</v>
      </c>
      <c r="G56" s="12">
        <v>16</v>
      </c>
      <c r="H56" s="12">
        <v>16</v>
      </c>
      <c r="I56" s="12">
        <v>7</v>
      </c>
      <c r="J56" s="12">
        <v>1</v>
      </c>
      <c r="K56" s="12">
        <v>16</v>
      </c>
      <c r="L56" s="12">
        <v>16</v>
      </c>
      <c r="M56" s="56">
        <v>16</v>
      </c>
      <c r="N56" s="56">
        <v>9</v>
      </c>
      <c r="O56" s="56">
        <v>3</v>
      </c>
      <c r="P56" s="56">
        <v>8</v>
      </c>
      <c r="Q56" s="56">
        <v>16</v>
      </c>
      <c r="R56" s="56">
        <v>10</v>
      </c>
      <c r="S56" s="56">
        <v>16</v>
      </c>
      <c r="T56" s="56">
        <v>9</v>
      </c>
      <c r="U56" s="56">
        <v>11</v>
      </c>
      <c r="V56" s="69">
        <f t="shared" si="18"/>
        <v>179</v>
      </c>
      <c r="W56" s="67">
        <f t="shared" si="19"/>
        <v>16</v>
      </c>
      <c r="X56" s="67">
        <f t="shared" si="20"/>
        <v>16</v>
      </c>
      <c r="Y56" s="67">
        <f t="shared" si="21"/>
        <v>16</v>
      </c>
      <c r="Z56" s="69">
        <f t="shared" si="22"/>
        <v>48</v>
      </c>
      <c r="AA56" s="69">
        <f t="shared" si="23"/>
        <v>131</v>
      </c>
      <c r="AB56" s="81">
        <v>10</v>
      </c>
    </row>
    <row r="57" spans="1:34" x14ac:dyDescent="0.35">
      <c r="A57" s="42" t="s">
        <v>224</v>
      </c>
      <c r="B57" s="12">
        <v>6402</v>
      </c>
      <c r="C57" s="12" t="s">
        <v>115</v>
      </c>
      <c r="D57" s="12" t="s">
        <v>116</v>
      </c>
      <c r="E57" s="12">
        <v>8</v>
      </c>
      <c r="F57" s="12">
        <v>10</v>
      </c>
      <c r="G57" s="12">
        <v>16</v>
      </c>
      <c r="H57" s="12">
        <v>16</v>
      </c>
      <c r="I57" s="12">
        <v>1</v>
      </c>
      <c r="J57" s="12">
        <v>16</v>
      </c>
      <c r="K57" s="12">
        <v>16</v>
      </c>
      <c r="L57" s="12">
        <v>2</v>
      </c>
      <c r="M57" s="56">
        <v>16</v>
      </c>
      <c r="N57" s="56">
        <v>2</v>
      </c>
      <c r="O57" s="56">
        <v>16</v>
      </c>
      <c r="P57" s="56">
        <v>16</v>
      </c>
      <c r="Q57" s="56">
        <v>16</v>
      </c>
      <c r="R57" s="56">
        <v>2</v>
      </c>
      <c r="S57" s="56">
        <v>16</v>
      </c>
      <c r="T57" s="56">
        <v>14</v>
      </c>
      <c r="U57" s="56">
        <v>14</v>
      </c>
      <c r="V57" s="69">
        <f t="shared" si="18"/>
        <v>197</v>
      </c>
      <c r="W57" s="67">
        <f t="shared" si="19"/>
        <v>16</v>
      </c>
      <c r="X57" s="67">
        <f t="shared" si="20"/>
        <v>16</v>
      </c>
      <c r="Y57" s="67">
        <f t="shared" si="21"/>
        <v>16</v>
      </c>
      <c r="Z57" s="69">
        <f t="shared" si="22"/>
        <v>48</v>
      </c>
      <c r="AA57" s="69">
        <f t="shared" si="23"/>
        <v>149</v>
      </c>
      <c r="AB57" s="81">
        <v>11</v>
      </c>
    </row>
    <row r="58" spans="1:34" x14ac:dyDescent="0.35">
      <c r="A58" s="42" t="s">
        <v>224</v>
      </c>
      <c r="B58" s="12">
        <v>4302</v>
      </c>
      <c r="C58" s="12" t="s">
        <v>128</v>
      </c>
      <c r="D58" s="12" t="s">
        <v>129</v>
      </c>
      <c r="E58" s="12">
        <v>16</v>
      </c>
      <c r="F58" s="12">
        <v>12</v>
      </c>
      <c r="G58" s="12">
        <v>16</v>
      </c>
      <c r="H58" s="12">
        <v>16</v>
      </c>
      <c r="I58" s="12">
        <v>12</v>
      </c>
      <c r="J58" s="12">
        <v>16</v>
      </c>
      <c r="K58" s="12">
        <v>16</v>
      </c>
      <c r="L58" s="12">
        <v>16</v>
      </c>
      <c r="M58" s="56">
        <v>16</v>
      </c>
      <c r="N58" s="56">
        <v>16</v>
      </c>
      <c r="O58" s="56">
        <v>9</v>
      </c>
      <c r="P58" s="56">
        <v>16</v>
      </c>
      <c r="Q58" s="56">
        <v>5</v>
      </c>
      <c r="R58" s="56">
        <v>1</v>
      </c>
      <c r="S58" s="56">
        <v>8</v>
      </c>
      <c r="T58" s="56">
        <v>11</v>
      </c>
      <c r="U58" s="56">
        <v>1</v>
      </c>
      <c r="V58" s="69">
        <f t="shared" si="18"/>
        <v>203</v>
      </c>
      <c r="W58" s="67">
        <f t="shared" si="19"/>
        <v>16</v>
      </c>
      <c r="X58" s="67">
        <f t="shared" si="20"/>
        <v>16</v>
      </c>
      <c r="Y58" s="67">
        <f t="shared" si="21"/>
        <v>16</v>
      </c>
      <c r="Z58" s="69">
        <f t="shared" si="22"/>
        <v>48</v>
      </c>
      <c r="AA58" s="69">
        <f t="shared" si="23"/>
        <v>155</v>
      </c>
      <c r="AB58" s="81">
        <v>12</v>
      </c>
    </row>
    <row r="59" spans="1:34" x14ac:dyDescent="0.35">
      <c r="A59" s="42" t="s">
        <v>224</v>
      </c>
      <c r="B59" s="12">
        <v>3352</v>
      </c>
      <c r="C59" s="12" t="s">
        <v>119</v>
      </c>
      <c r="D59" s="12" t="s">
        <v>120</v>
      </c>
      <c r="E59" s="12">
        <v>10</v>
      </c>
      <c r="F59" s="12">
        <v>16</v>
      </c>
      <c r="G59" s="12">
        <v>5</v>
      </c>
      <c r="H59" s="12">
        <v>16</v>
      </c>
      <c r="I59" s="12">
        <v>11</v>
      </c>
      <c r="J59" s="12">
        <v>16</v>
      </c>
      <c r="K59" s="12">
        <v>2</v>
      </c>
      <c r="L59" s="12">
        <v>16</v>
      </c>
      <c r="M59" s="56">
        <v>5</v>
      </c>
      <c r="N59" s="56">
        <v>10</v>
      </c>
      <c r="O59" s="56">
        <v>16</v>
      </c>
      <c r="P59" s="56">
        <v>16</v>
      </c>
      <c r="Q59" s="56">
        <v>16</v>
      </c>
      <c r="R59" s="56">
        <v>16</v>
      </c>
      <c r="S59" s="56">
        <v>7</v>
      </c>
      <c r="T59" s="56">
        <v>14</v>
      </c>
      <c r="U59" s="56">
        <v>14</v>
      </c>
      <c r="V59" s="69">
        <f t="shared" si="18"/>
        <v>206</v>
      </c>
      <c r="W59" s="67">
        <f t="shared" si="19"/>
        <v>16</v>
      </c>
      <c r="X59" s="67">
        <f t="shared" si="20"/>
        <v>16</v>
      </c>
      <c r="Y59" s="67">
        <f t="shared" si="21"/>
        <v>16</v>
      </c>
      <c r="Z59" s="69">
        <f t="shared" si="22"/>
        <v>48</v>
      </c>
      <c r="AA59" s="69">
        <f t="shared" si="23"/>
        <v>158</v>
      </c>
      <c r="AB59" s="81">
        <v>13</v>
      </c>
    </row>
    <row r="60" spans="1:34" x14ac:dyDescent="0.35">
      <c r="A60" s="42" t="s">
        <v>224</v>
      </c>
      <c r="B60" s="12" t="s">
        <v>123</v>
      </c>
      <c r="C60" s="12" t="s">
        <v>124</v>
      </c>
      <c r="D60" s="12" t="s">
        <v>125</v>
      </c>
      <c r="E60" s="12">
        <v>16</v>
      </c>
      <c r="F60" s="12">
        <v>5</v>
      </c>
      <c r="G60" s="12">
        <v>8</v>
      </c>
      <c r="H60" s="12">
        <v>16</v>
      </c>
      <c r="I60" s="12">
        <v>16</v>
      </c>
      <c r="J60" s="12">
        <v>6</v>
      </c>
      <c r="K60" s="12">
        <v>16</v>
      </c>
      <c r="L60" s="12">
        <v>16</v>
      </c>
      <c r="M60" s="56">
        <v>16</v>
      </c>
      <c r="N60" s="56">
        <v>16</v>
      </c>
      <c r="O60" s="56">
        <v>12</v>
      </c>
      <c r="P60" s="56">
        <v>16</v>
      </c>
      <c r="Q60" s="56">
        <v>16</v>
      </c>
      <c r="R60" s="56">
        <v>16</v>
      </c>
      <c r="S60" s="56">
        <v>9</v>
      </c>
      <c r="T60" s="56">
        <v>6</v>
      </c>
      <c r="U60" s="56">
        <v>10</v>
      </c>
      <c r="V60" s="69">
        <f t="shared" si="18"/>
        <v>216</v>
      </c>
      <c r="W60" s="67">
        <f t="shared" si="19"/>
        <v>16</v>
      </c>
      <c r="X60" s="67">
        <f t="shared" si="20"/>
        <v>16</v>
      </c>
      <c r="Y60" s="67">
        <f t="shared" si="21"/>
        <v>16</v>
      </c>
      <c r="Z60" s="69">
        <f t="shared" si="22"/>
        <v>48</v>
      </c>
      <c r="AA60" s="69">
        <f t="shared" si="23"/>
        <v>168</v>
      </c>
      <c r="AB60" s="81">
        <v>14</v>
      </c>
    </row>
    <row r="61" spans="1:34" x14ac:dyDescent="0.35">
      <c r="A61" s="42" t="s">
        <v>224</v>
      </c>
      <c r="B61" s="12">
        <v>111</v>
      </c>
      <c r="C61" s="12" t="s">
        <v>126</v>
      </c>
      <c r="D61" s="12" t="s">
        <v>127</v>
      </c>
      <c r="E61" s="12">
        <v>11</v>
      </c>
      <c r="F61" s="12">
        <v>16</v>
      </c>
      <c r="G61" s="12">
        <v>16</v>
      </c>
      <c r="H61" s="12">
        <v>16</v>
      </c>
      <c r="I61" s="12">
        <v>5</v>
      </c>
      <c r="J61" s="12">
        <v>16</v>
      </c>
      <c r="K61" s="12">
        <v>16</v>
      </c>
      <c r="L61" s="12">
        <v>16</v>
      </c>
      <c r="M61" s="56">
        <v>11</v>
      </c>
      <c r="N61" s="56">
        <v>16</v>
      </c>
      <c r="O61" s="56">
        <v>11</v>
      </c>
      <c r="P61" s="56">
        <v>16</v>
      </c>
      <c r="Q61" s="56">
        <v>16</v>
      </c>
      <c r="R61" s="56">
        <v>16</v>
      </c>
      <c r="S61" s="56">
        <v>16</v>
      </c>
      <c r="T61" s="56">
        <v>8</v>
      </c>
      <c r="U61" s="56">
        <v>8</v>
      </c>
      <c r="V61" s="69">
        <f t="shared" si="18"/>
        <v>230</v>
      </c>
      <c r="W61" s="67">
        <f t="shared" si="19"/>
        <v>16</v>
      </c>
      <c r="X61" s="67">
        <f t="shared" si="20"/>
        <v>16</v>
      </c>
      <c r="Y61" s="67">
        <f t="shared" si="21"/>
        <v>16</v>
      </c>
      <c r="Z61" s="69">
        <f t="shared" si="22"/>
        <v>48</v>
      </c>
      <c r="AA61" s="69">
        <f t="shared" si="23"/>
        <v>182</v>
      </c>
      <c r="AB61" s="81">
        <v>15</v>
      </c>
    </row>
    <row r="62" spans="1:34" x14ac:dyDescent="0.35">
      <c r="A62" s="42"/>
      <c r="B62" s="5" t="s">
        <v>2</v>
      </c>
      <c r="C62" s="5" t="s">
        <v>3</v>
      </c>
      <c r="D62" s="5" t="s">
        <v>4</v>
      </c>
      <c r="E62" s="5" t="s">
        <v>6</v>
      </c>
      <c r="F62" s="5" t="s">
        <v>7</v>
      </c>
      <c r="G62" s="5" t="s">
        <v>8</v>
      </c>
      <c r="H62" s="5" t="s">
        <v>9</v>
      </c>
      <c r="I62" s="5" t="s">
        <v>10</v>
      </c>
      <c r="J62" s="5" t="s">
        <v>11</v>
      </c>
      <c r="K62" s="5" t="s">
        <v>12</v>
      </c>
      <c r="L62" s="5" t="s">
        <v>13</v>
      </c>
      <c r="M62" s="55" t="s">
        <v>301</v>
      </c>
      <c r="N62" s="55" t="s">
        <v>6</v>
      </c>
      <c r="O62" s="55" t="s">
        <v>7</v>
      </c>
      <c r="P62" s="55" t="s">
        <v>8</v>
      </c>
      <c r="Q62" s="55" t="s">
        <v>9</v>
      </c>
      <c r="R62" s="55" t="s">
        <v>10</v>
      </c>
      <c r="S62" s="55" t="s">
        <v>11</v>
      </c>
      <c r="T62" s="55" t="s">
        <v>12</v>
      </c>
      <c r="U62" s="55" t="s">
        <v>13</v>
      </c>
      <c r="V62" s="62" t="s">
        <v>320</v>
      </c>
      <c r="W62" s="62" t="s">
        <v>321</v>
      </c>
      <c r="X62" s="62" t="s">
        <v>322</v>
      </c>
      <c r="Y62" s="62" t="s">
        <v>323</v>
      </c>
      <c r="Z62" s="62" t="s">
        <v>324</v>
      </c>
      <c r="AA62" s="62" t="s">
        <v>325</v>
      </c>
      <c r="AB62" s="59" t="s">
        <v>0</v>
      </c>
      <c r="AD62" s="55" t="s">
        <v>0</v>
      </c>
      <c r="AE62" s="55" t="s">
        <v>327</v>
      </c>
      <c r="AF62" s="55" t="s">
        <v>315</v>
      </c>
      <c r="AG62" s="55" t="s">
        <v>3</v>
      </c>
      <c r="AH62" s="55" t="s">
        <v>4</v>
      </c>
    </row>
    <row r="63" spans="1:34" x14ac:dyDescent="0.35">
      <c r="A63" s="42" t="s">
        <v>225</v>
      </c>
      <c r="B63" s="14">
        <v>5482</v>
      </c>
      <c r="C63" s="14" t="s">
        <v>132</v>
      </c>
      <c r="D63" s="14" t="s">
        <v>133</v>
      </c>
      <c r="E63" s="14">
        <v>1</v>
      </c>
      <c r="F63" s="14">
        <v>6</v>
      </c>
      <c r="G63" s="14">
        <v>1</v>
      </c>
      <c r="H63" s="14">
        <v>2</v>
      </c>
      <c r="I63" s="14">
        <v>6</v>
      </c>
      <c r="J63" s="14">
        <v>4</v>
      </c>
      <c r="K63" s="14">
        <v>2</v>
      </c>
      <c r="L63" s="14">
        <v>3</v>
      </c>
      <c r="M63" s="57">
        <v>6</v>
      </c>
      <c r="N63" s="57">
        <v>9</v>
      </c>
      <c r="O63" s="57">
        <v>4</v>
      </c>
      <c r="P63" s="57">
        <v>2</v>
      </c>
      <c r="Q63" s="57">
        <v>2</v>
      </c>
      <c r="R63" s="57">
        <v>2</v>
      </c>
      <c r="S63" s="57">
        <v>8</v>
      </c>
      <c r="T63" s="57">
        <v>7</v>
      </c>
      <c r="U63" s="57">
        <v>5</v>
      </c>
      <c r="V63" s="68">
        <f t="shared" ref="V63:V82" si="24">SUM(E63:L63)+SUM(M63:U63)</f>
        <v>70</v>
      </c>
      <c r="W63" s="67">
        <f t="shared" ref="W63:W82" si="25">LARGE(E63:U63,1)</f>
        <v>9</v>
      </c>
      <c r="X63" s="67">
        <f t="shared" ref="X63:X82" si="26">LARGE(E63:U63,2)</f>
        <v>8</v>
      </c>
      <c r="Y63" s="67">
        <f t="shared" ref="Y63:Y82" si="27">LARGE(E63:U63,3)</f>
        <v>7</v>
      </c>
      <c r="Z63" s="68">
        <f t="shared" ref="Z63:Z82" si="28">SUM(W63:Y63)</f>
        <v>24</v>
      </c>
      <c r="AA63" s="68">
        <f t="shared" ref="AA63:AA82" si="29">V63-Z63</f>
        <v>46</v>
      </c>
      <c r="AB63" s="82">
        <v>1</v>
      </c>
      <c r="AD63" s="13">
        <v>1</v>
      </c>
      <c r="AE63" s="13" t="s">
        <v>274</v>
      </c>
      <c r="AF63" s="13" t="s">
        <v>326</v>
      </c>
      <c r="AG63" s="14" t="s">
        <v>132</v>
      </c>
      <c r="AH63" s="14" t="s">
        <v>133</v>
      </c>
    </row>
    <row r="64" spans="1:34" x14ac:dyDescent="0.35">
      <c r="A64" s="42" t="s">
        <v>225</v>
      </c>
      <c r="B64" s="14">
        <v>3649</v>
      </c>
      <c r="C64" s="14" t="s">
        <v>134</v>
      </c>
      <c r="D64" s="14" t="s">
        <v>135</v>
      </c>
      <c r="E64" s="14">
        <v>5</v>
      </c>
      <c r="F64" s="14">
        <v>5</v>
      </c>
      <c r="G64" s="14">
        <v>2</v>
      </c>
      <c r="H64" s="14">
        <v>1</v>
      </c>
      <c r="I64" s="14">
        <v>2</v>
      </c>
      <c r="J64" s="14">
        <v>6</v>
      </c>
      <c r="K64" s="14">
        <v>4</v>
      </c>
      <c r="L64" s="14">
        <v>1</v>
      </c>
      <c r="M64" s="57">
        <v>1</v>
      </c>
      <c r="N64" s="57">
        <v>4</v>
      </c>
      <c r="O64" s="57">
        <v>5</v>
      </c>
      <c r="P64" s="57">
        <v>5</v>
      </c>
      <c r="Q64" s="57">
        <v>5</v>
      </c>
      <c r="R64" s="57">
        <v>8</v>
      </c>
      <c r="S64" s="57">
        <v>2</v>
      </c>
      <c r="T64" s="57">
        <v>9</v>
      </c>
      <c r="U64" s="57">
        <v>6</v>
      </c>
      <c r="V64" s="68">
        <f t="shared" si="24"/>
        <v>71</v>
      </c>
      <c r="W64" s="67">
        <f t="shared" si="25"/>
        <v>9</v>
      </c>
      <c r="X64" s="67">
        <f t="shared" si="26"/>
        <v>8</v>
      </c>
      <c r="Y64" s="67">
        <f t="shared" si="27"/>
        <v>6</v>
      </c>
      <c r="Z64" s="68">
        <f t="shared" si="28"/>
        <v>23</v>
      </c>
      <c r="AA64" s="68">
        <f t="shared" si="29"/>
        <v>48</v>
      </c>
      <c r="AB64" s="82">
        <v>2</v>
      </c>
      <c r="AD64" s="13">
        <v>2</v>
      </c>
      <c r="AE64" s="13" t="s">
        <v>274</v>
      </c>
      <c r="AF64" s="13" t="s">
        <v>326</v>
      </c>
      <c r="AG64" s="14" t="s">
        <v>134</v>
      </c>
      <c r="AH64" s="14" t="s">
        <v>276</v>
      </c>
    </row>
    <row r="65" spans="1:34" x14ac:dyDescent="0.35">
      <c r="A65" s="42" t="s">
        <v>225</v>
      </c>
      <c r="B65" s="14">
        <v>3604</v>
      </c>
      <c r="C65" s="14" t="s">
        <v>130</v>
      </c>
      <c r="D65" s="14" t="s">
        <v>131</v>
      </c>
      <c r="E65" s="14">
        <v>2</v>
      </c>
      <c r="F65" s="14">
        <v>2</v>
      </c>
      <c r="G65" s="14">
        <v>3</v>
      </c>
      <c r="H65" s="14">
        <v>3</v>
      </c>
      <c r="I65" s="14">
        <v>8</v>
      </c>
      <c r="J65" s="14">
        <v>1</v>
      </c>
      <c r="K65" s="14">
        <v>1</v>
      </c>
      <c r="L65" s="14">
        <v>15</v>
      </c>
      <c r="M65" s="57">
        <v>8</v>
      </c>
      <c r="N65" s="57">
        <v>1</v>
      </c>
      <c r="O65" s="57">
        <v>6</v>
      </c>
      <c r="P65" s="57">
        <v>6</v>
      </c>
      <c r="Q65" s="57">
        <v>17</v>
      </c>
      <c r="R65" s="57">
        <v>6</v>
      </c>
      <c r="S65" s="57">
        <v>1</v>
      </c>
      <c r="T65" s="57">
        <v>8</v>
      </c>
      <c r="U65" s="57">
        <v>7</v>
      </c>
      <c r="V65" s="68">
        <f t="shared" si="24"/>
        <v>95</v>
      </c>
      <c r="W65" s="67">
        <f t="shared" si="25"/>
        <v>17</v>
      </c>
      <c r="X65" s="67">
        <f t="shared" si="26"/>
        <v>15</v>
      </c>
      <c r="Y65" s="67">
        <f t="shared" si="27"/>
        <v>8</v>
      </c>
      <c r="Z65" s="68">
        <f t="shared" si="28"/>
        <v>40</v>
      </c>
      <c r="AA65" s="68">
        <f t="shared" si="29"/>
        <v>55</v>
      </c>
      <c r="AB65" s="82">
        <v>3</v>
      </c>
      <c r="AD65" s="13">
        <v>3</v>
      </c>
      <c r="AE65" s="13" t="s">
        <v>274</v>
      </c>
      <c r="AF65" s="13" t="s">
        <v>326</v>
      </c>
      <c r="AG65" s="14" t="s">
        <v>130</v>
      </c>
      <c r="AH65" s="14" t="s">
        <v>131</v>
      </c>
    </row>
    <row r="66" spans="1:34" x14ac:dyDescent="0.35">
      <c r="A66" s="42" t="s">
        <v>225</v>
      </c>
      <c r="B66" s="14" t="s">
        <v>136</v>
      </c>
      <c r="C66" s="14" t="s">
        <v>137</v>
      </c>
      <c r="D66" s="14" t="s">
        <v>138</v>
      </c>
      <c r="E66" s="14">
        <v>4</v>
      </c>
      <c r="F66" s="14">
        <v>1</v>
      </c>
      <c r="G66" s="14">
        <v>5</v>
      </c>
      <c r="H66" s="14">
        <v>16</v>
      </c>
      <c r="I66" s="14">
        <v>4</v>
      </c>
      <c r="J66" s="14">
        <v>7</v>
      </c>
      <c r="K66" s="14">
        <v>3</v>
      </c>
      <c r="L66" s="14">
        <v>15</v>
      </c>
      <c r="M66" s="57">
        <v>9</v>
      </c>
      <c r="N66" s="57">
        <v>3</v>
      </c>
      <c r="O66" s="57">
        <v>2</v>
      </c>
      <c r="P66" s="57">
        <v>1</v>
      </c>
      <c r="Q66" s="57">
        <v>3</v>
      </c>
      <c r="R66" s="57">
        <v>16</v>
      </c>
      <c r="S66" s="57">
        <v>7</v>
      </c>
      <c r="T66" s="57">
        <v>5</v>
      </c>
      <c r="U66" s="57">
        <v>4</v>
      </c>
      <c r="V66" s="68">
        <f t="shared" si="24"/>
        <v>105</v>
      </c>
      <c r="W66" s="67">
        <f t="shared" si="25"/>
        <v>16</v>
      </c>
      <c r="X66" s="67">
        <f t="shared" si="26"/>
        <v>16</v>
      </c>
      <c r="Y66" s="67">
        <f t="shared" si="27"/>
        <v>15</v>
      </c>
      <c r="Z66" s="68">
        <f t="shared" si="28"/>
        <v>47</v>
      </c>
      <c r="AA66" s="68">
        <f t="shared" si="29"/>
        <v>58</v>
      </c>
      <c r="AB66" s="82">
        <v>4</v>
      </c>
    </row>
    <row r="67" spans="1:34" x14ac:dyDescent="0.35">
      <c r="A67" s="42"/>
      <c r="B67" s="14" t="s">
        <v>139</v>
      </c>
      <c r="C67" s="14" t="s">
        <v>95</v>
      </c>
      <c r="D67" s="14" t="s">
        <v>140</v>
      </c>
      <c r="E67" s="14">
        <v>6</v>
      </c>
      <c r="F67" s="14">
        <v>4</v>
      </c>
      <c r="G67" s="14">
        <v>6</v>
      </c>
      <c r="H67" s="14">
        <v>16</v>
      </c>
      <c r="I67" s="14">
        <v>1</v>
      </c>
      <c r="J67" s="14">
        <v>5</v>
      </c>
      <c r="K67" s="14">
        <v>6</v>
      </c>
      <c r="L67" s="14">
        <v>15</v>
      </c>
      <c r="M67" s="57">
        <v>7</v>
      </c>
      <c r="N67" s="57">
        <v>5</v>
      </c>
      <c r="O67" s="57">
        <v>7</v>
      </c>
      <c r="P67" s="57">
        <v>3</v>
      </c>
      <c r="Q67" s="57">
        <v>4</v>
      </c>
      <c r="R67" s="57">
        <v>9</v>
      </c>
      <c r="S67" s="57">
        <v>3</v>
      </c>
      <c r="T67" s="57">
        <v>6</v>
      </c>
      <c r="U67" s="57">
        <v>16</v>
      </c>
      <c r="V67" s="68">
        <f t="shared" si="24"/>
        <v>119</v>
      </c>
      <c r="W67" s="67">
        <f t="shared" si="25"/>
        <v>16</v>
      </c>
      <c r="X67" s="67">
        <f t="shared" si="26"/>
        <v>16</v>
      </c>
      <c r="Y67" s="67">
        <f t="shared" si="27"/>
        <v>15</v>
      </c>
      <c r="Z67" s="68">
        <f t="shared" si="28"/>
        <v>47</v>
      </c>
      <c r="AA67" s="68">
        <f t="shared" si="29"/>
        <v>72</v>
      </c>
      <c r="AB67" s="82">
        <v>5</v>
      </c>
    </row>
    <row r="68" spans="1:34" x14ac:dyDescent="0.35">
      <c r="A68" s="42" t="s">
        <v>225</v>
      </c>
      <c r="B68" s="14" t="s">
        <v>146</v>
      </c>
      <c r="C68" s="14" t="s">
        <v>147</v>
      </c>
      <c r="D68" s="14" t="s">
        <v>148</v>
      </c>
      <c r="E68" s="14">
        <v>3</v>
      </c>
      <c r="F68" s="14">
        <v>16</v>
      </c>
      <c r="G68" s="14">
        <v>16</v>
      </c>
      <c r="H68" s="14">
        <v>16</v>
      </c>
      <c r="I68" s="14">
        <v>16</v>
      </c>
      <c r="J68" s="14">
        <v>16</v>
      </c>
      <c r="K68" s="14">
        <v>5</v>
      </c>
      <c r="L68" s="14">
        <v>2</v>
      </c>
      <c r="M68" s="57">
        <v>3</v>
      </c>
      <c r="N68" s="57">
        <v>7</v>
      </c>
      <c r="O68" s="57">
        <v>1</v>
      </c>
      <c r="P68" s="57">
        <v>4</v>
      </c>
      <c r="Q68" s="57">
        <v>7</v>
      </c>
      <c r="R68" s="57">
        <v>4</v>
      </c>
      <c r="S68" s="57">
        <v>4</v>
      </c>
      <c r="T68" s="57">
        <v>4</v>
      </c>
      <c r="U68" s="57">
        <v>3</v>
      </c>
      <c r="V68" s="68">
        <f t="shared" si="24"/>
        <v>127</v>
      </c>
      <c r="W68" s="67">
        <f t="shared" si="25"/>
        <v>16</v>
      </c>
      <c r="X68" s="67">
        <f t="shared" si="26"/>
        <v>16</v>
      </c>
      <c r="Y68" s="67">
        <f t="shared" si="27"/>
        <v>16</v>
      </c>
      <c r="Z68" s="68">
        <f t="shared" si="28"/>
        <v>48</v>
      </c>
      <c r="AA68" s="68">
        <f t="shared" si="29"/>
        <v>79</v>
      </c>
      <c r="AB68" s="82">
        <v>6</v>
      </c>
    </row>
    <row r="69" spans="1:34" x14ac:dyDescent="0.35">
      <c r="A69" s="42" t="s">
        <v>225</v>
      </c>
      <c r="B69" s="14" t="s">
        <v>143</v>
      </c>
      <c r="C69" s="14" t="s">
        <v>144</v>
      </c>
      <c r="D69" s="14" t="s">
        <v>145</v>
      </c>
      <c r="E69" s="14">
        <v>9</v>
      </c>
      <c r="F69" s="14">
        <v>7</v>
      </c>
      <c r="G69" s="14">
        <v>8</v>
      </c>
      <c r="H69" s="14">
        <v>16</v>
      </c>
      <c r="I69" s="14">
        <v>3</v>
      </c>
      <c r="J69" s="14">
        <v>2</v>
      </c>
      <c r="K69" s="14">
        <v>8</v>
      </c>
      <c r="L69" s="14">
        <v>15</v>
      </c>
      <c r="M69" s="57">
        <v>11</v>
      </c>
      <c r="N69" s="57">
        <v>8</v>
      </c>
      <c r="O69" s="57">
        <v>18</v>
      </c>
      <c r="P69" s="57">
        <v>9</v>
      </c>
      <c r="Q69" s="57">
        <v>6</v>
      </c>
      <c r="R69" s="57">
        <v>3</v>
      </c>
      <c r="S69" s="57">
        <v>5</v>
      </c>
      <c r="T69" s="57">
        <v>1</v>
      </c>
      <c r="U69" s="57">
        <v>8</v>
      </c>
      <c r="V69" s="68">
        <f t="shared" si="24"/>
        <v>137</v>
      </c>
      <c r="W69" s="67">
        <f t="shared" si="25"/>
        <v>18</v>
      </c>
      <c r="X69" s="67">
        <f t="shared" si="26"/>
        <v>16</v>
      </c>
      <c r="Y69" s="67">
        <f t="shared" si="27"/>
        <v>15</v>
      </c>
      <c r="Z69" s="68">
        <f t="shared" si="28"/>
        <v>49</v>
      </c>
      <c r="AA69" s="68">
        <f t="shared" si="29"/>
        <v>88</v>
      </c>
      <c r="AB69" s="82">
        <v>7</v>
      </c>
    </row>
    <row r="70" spans="1:34" x14ac:dyDescent="0.35">
      <c r="A70" s="42" t="s">
        <v>225</v>
      </c>
      <c r="B70" s="14">
        <v>210</v>
      </c>
      <c r="C70" s="14" t="s">
        <v>141</v>
      </c>
      <c r="D70" s="14" t="s">
        <v>142</v>
      </c>
      <c r="E70" s="14">
        <v>8</v>
      </c>
      <c r="F70" s="14">
        <v>3</v>
      </c>
      <c r="G70" s="14">
        <v>4</v>
      </c>
      <c r="H70" s="14">
        <v>16</v>
      </c>
      <c r="I70" s="14">
        <v>7</v>
      </c>
      <c r="J70" s="14">
        <v>3</v>
      </c>
      <c r="K70" s="14">
        <v>7</v>
      </c>
      <c r="L70" s="14">
        <v>16</v>
      </c>
      <c r="M70" s="57">
        <v>2</v>
      </c>
      <c r="N70" s="57">
        <v>6</v>
      </c>
      <c r="O70" s="57">
        <v>18</v>
      </c>
      <c r="P70" s="57">
        <v>18</v>
      </c>
      <c r="Q70" s="57">
        <v>17</v>
      </c>
      <c r="R70" s="57">
        <v>16</v>
      </c>
      <c r="S70" s="57">
        <v>6</v>
      </c>
      <c r="T70" s="57">
        <v>16</v>
      </c>
      <c r="U70" s="57">
        <v>1</v>
      </c>
      <c r="V70" s="68">
        <f t="shared" si="24"/>
        <v>164</v>
      </c>
      <c r="W70" s="67">
        <f t="shared" si="25"/>
        <v>18</v>
      </c>
      <c r="X70" s="67">
        <f t="shared" si="26"/>
        <v>18</v>
      </c>
      <c r="Y70" s="67">
        <f t="shared" si="27"/>
        <v>17</v>
      </c>
      <c r="Z70" s="68">
        <f t="shared" si="28"/>
        <v>53</v>
      </c>
      <c r="AA70" s="68">
        <f t="shared" si="29"/>
        <v>111</v>
      </c>
      <c r="AB70" s="82">
        <v>8</v>
      </c>
    </row>
    <row r="71" spans="1:34" x14ac:dyDescent="0.35">
      <c r="A71" s="42" t="s">
        <v>225</v>
      </c>
      <c r="B71" s="14">
        <v>1124</v>
      </c>
      <c r="C71" s="14" t="s">
        <v>149</v>
      </c>
      <c r="D71" s="14" t="s">
        <v>150</v>
      </c>
      <c r="E71" s="14">
        <v>18</v>
      </c>
      <c r="F71" s="14">
        <v>16</v>
      </c>
      <c r="G71" s="14">
        <v>16</v>
      </c>
      <c r="H71" s="14">
        <v>16</v>
      </c>
      <c r="I71" s="14">
        <v>5</v>
      </c>
      <c r="J71" s="14">
        <v>8</v>
      </c>
      <c r="K71" s="14">
        <v>16</v>
      </c>
      <c r="L71" s="14">
        <v>15</v>
      </c>
      <c r="M71" s="57">
        <v>5</v>
      </c>
      <c r="N71" s="57">
        <v>19</v>
      </c>
      <c r="O71" s="57">
        <v>3</v>
      </c>
      <c r="P71" s="57">
        <v>18</v>
      </c>
      <c r="Q71" s="57">
        <v>17</v>
      </c>
      <c r="R71" s="57">
        <v>5</v>
      </c>
      <c r="S71" s="57">
        <v>17</v>
      </c>
      <c r="T71" s="57">
        <v>3</v>
      </c>
      <c r="U71" s="57">
        <v>16</v>
      </c>
      <c r="V71" s="68">
        <f t="shared" si="24"/>
        <v>213</v>
      </c>
      <c r="W71" s="67">
        <f t="shared" si="25"/>
        <v>19</v>
      </c>
      <c r="X71" s="67">
        <f t="shared" si="26"/>
        <v>18</v>
      </c>
      <c r="Y71" s="67">
        <f t="shared" si="27"/>
        <v>18</v>
      </c>
      <c r="Z71" s="68">
        <f t="shared" si="28"/>
        <v>55</v>
      </c>
      <c r="AA71" s="68">
        <f t="shared" si="29"/>
        <v>158</v>
      </c>
      <c r="AB71" s="82">
        <v>9</v>
      </c>
    </row>
    <row r="72" spans="1:34" x14ac:dyDescent="0.35">
      <c r="A72" s="42" t="s">
        <v>225</v>
      </c>
      <c r="B72" s="14">
        <v>118</v>
      </c>
      <c r="C72" s="14" t="s">
        <v>153</v>
      </c>
      <c r="D72" s="14" t="s">
        <v>281</v>
      </c>
      <c r="E72" s="14">
        <v>7</v>
      </c>
      <c r="F72" s="14">
        <v>16</v>
      </c>
      <c r="G72" s="14">
        <v>16</v>
      </c>
      <c r="H72" s="14">
        <v>16</v>
      </c>
      <c r="I72" s="14">
        <v>16</v>
      </c>
      <c r="J72" s="14">
        <v>16</v>
      </c>
      <c r="K72" s="14">
        <v>16</v>
      </c>
      <c r="L72" s="14">
        <v>15</v>
      </c>
      <c r="M72" s="57">
        <v>10</v>
      </c>
      <c r="N72" s="57">
        <v>19</v>
      </c>
      <c r="O72" s="57">
        <v>18</v>
      </c>
      <c r="P72" s="57">
        <v>9</v>
      </c>
      <c r="Q72" s="57">
        <v>17</v>
      </c>
      <c r="R72" s="57">
        <v>7</v>
      </c>
      <c r="S72" s="57">
        <v>17</v>
      </c>
      <c r="T72" s="57">
        <v>2</v>
      </c>
      <c r="U72" s="57">
        <v>2</v>
      </c>
      <c r="V72" s="68">
        <f t="shared" si="24"/>
        <v>219</v>
      </c>
      <c r="W72" s="67">
        <f t="shared" si="25"/>
        <v>19</v>
      </c>
      <c r="X72" s="67">
        <f t="shared" si="26"/>
        <v>18</v>
      </c>
      <c r="Y72" s="67">
        <f t="shared" si="27"/>
        <v>17</v>
      </c>
      <c r="Z72" s="68">
        <f t="shared" si="28"/>
        <v>54</v>
      </c>
      <c r="AA72" s="68">
        <f t="shared" si="29"/>
        <v>165</v>
      </c>
      <c r="AB72" s="82">
        <v>10</v>
      </c>
    </row>
    <row r="73" spans="1:34" x14ac:dyDescent="0.35">
      <c r="A73" s="42" t="s">
        <v>225</v>
      </c>
      <c r="B73" s="14" t="s">
        <v>305</v>
      </c>
      <c r="C73" s="14" t="s">
        <v>306</v>
      </c>
      <c r="D73" s="14" t="s">
        <v>336</v>
      </c>
      <c r="E73" s="14">
        <v>18</v>
      </c>
      <c r="F73" s="14">
        <v>18</v>
      </c>
      <c r="G73" s="14">
        <v>18</v>
      </c>
      <c r="H73" s="14">
        <v>18</v>
      </c>
      <c r="I73" s="14">
        <v>18</v>
      </c>
      <c r="J73" s="14">
        <v>18</v>
      </c>
      <c r="K73" s="14">
        <v>18</v>
      </c>
      <c r="L73" s="14">
        <v>18</v>
      </c>
      <c r="M73" s="57">
        <v>4</v>
      </c>
      <c r="N73" s="57">
        <v>2</v>
      </c>
      <c r="O73" s="57">
        <v>8</v>
      </c>
      <c r="P73" s="57">
        <v>7</v>
      </c>
      <c r="Q73" s="57">
        <v>8</v>
      </c>
      <c r="R73" s="57">
        <v>17</v>
      </c>
      <c r="S73" s="57">
        <v>17</v>
      </c>
      <c r="T73" s="57">
        <v>17</v>
      </c>
      <c r="U73" s="57">
        <v>17</v>
      </c>
      <c r="V73" s="68">
        <f t="shared" si="24"/>
        <v>241</v>
      </c>
      <c r="W73" s="67">
        <f t="shared" si="25"/>
        <v>18</v>
      </c>
      <c r="X73" s="67">
        <f t="shared" si="26"/>
        <v>18</v>
      </c>
      <c r="Y73" s="67">
        <f t="shared" si="27"/>
        <v>18</v>
      </c>
      <c r="Z73" s="68">
        <f t="shared" si="28"/>
        <v>54</v>
      </c>
      <c r="AA73" s="68">
        <f t="shared" si="29"/>
        <v>187</v>
      </c>
      <c r="AB73" s="82">
        <v>11</v>
      </c>
    </row>
    <row r="74" spans="1:34" x14ac:dyDescent="0.35">
      <c r="A74" s="42" t="s">
        <v>225</v>
      </c>
      <c r="B74" s="14" t="s">
        <v>156</v>
      </c>
      <c r="C74" s="14" t="s">
        <v>157</v>
      </c>
      <c r="D74" s="14" t="s">
        <v>283</v>
      </c>
      <c r="E74" s="14">
        <v>18</v>
      </c>
      <c r="F74" s="14">
        <v>16</v>
      </c>
      <c r="G74" s="14">
        <v>16</v>
      </c>
      <c r="H74" s="14">
        <v>16</v>
      </c>
      <c r="I74" s="14">
        <v>16</v>
      </c>
      <c r="J74" s="14">
        <v>16</v>
      </c>
      <c r="K74" s="14">
        <v>16</v>
      </c>
      <c r="L74" s="14">
        <v>15</v>
      </c>
      <c r="M74" s="57">
        <v>19</v>
      </c>
      <c r="N74" s="57">
        <v>19</v>
      </c>
      <c r="O74" s="57">
        <v>17</v>
      </c>
      <c r="P74" s="57">
        <v>18</v>
      </c>
      <c r="Q74" s="57">
        <v>1</v>
      </c>
      <c r="R74" s="57">
        <v>1</v>
      </c>
      <c r="S74" s="57">
        <v>17</v>
      </c>
      <c r="T74" s="57">
        <v>16</v>
      </c>
      <c r="U74" s="57">
        <v>16</v>
      </c>
      <c r="V74" s="68">
        <f t="shared" si="24"/>
        <v>253</v>
      </c>
      <c r="W74" s="67">
        <f t="shared" si="25"/>
        <v>19</v>
      </c>
      <c r="X74" s="67">
        <f t="shared" si="26"/>
        <v>19</v>
      </c>
      <c r="Y74" s="67">
        <f t="shared" si="27"/>
        <v>18</v>
      </c>
      <c r="Z74" s="68">
        <f t="shared" si="28"/>
        <v>56</v>
      </c>
      <c r="AA74" s="68">
        <f t="shared" si="29"/>
        <v>197</v>
      </c>
      <c r="AB74" s="82">
        <v>12</v>
      </c>
    </row>
    <row r="75" spans="1:34" x14ac:dyDescent="0.35">
      <c r="A75" s="42" t="s">
        <v>225</v>
      </c>
      <c r="B75" s="14">
        <v>44</v>
      </c>
      <c r="C75" s="14" t="s">
        <v>151</v>
      </c>
      <c r="D75" s="14" t="s">
        <v>152</v>
      </c>
      <c r="E75" s="14">
        <v>10</v>
      </c>
      <c r="F75" s="14">
        <v>16</v>
      </c>
      <c r="G75" s="14">
        <v>7</v>
      </c>
      <c r="H75" s="14">
        <v>16</v>
      </c>
      <c r="I75" s="14">
        <v>16</v>
      </c>
      <c r="J75" s="14">
        <v>16</v>
      </c>
      <c r="K75" s="14">
        <v>16</v>
      </c>
      <c r="L75" s="14">
        <v>15</v>
      </c>
      <c r="M75" s="57">
        <v>19</v>
      </c>
      <c r="N75" s="57">
        <v>19</v>
      </c>
      <c r="O75" s="57">
        <v>18</v>
      </c>
      <c r="P75" s="57">
        <v>18</v>
      </c>
      <c r="Q75" s="57">
        <v>17</v>
      </c>
      <c r="R75" s="57">
        <v>16</v>
      </c>
      <c r="S75" s="57">
        <v>17</v>
      </c>
      <c r="T75" s="57">
        <v>16</v>
      </c>
      <c r="U75" s="57">
        <v>16</v>
      </c>
      <c r="V75" s="68">
        <f t="shared" si="24"/>
        <v>268</v>
      </c>
      <c r="W75" s="67">
        <f t="shared" si="25"/>
        <v>19</v>
      </c>
      <c r="X75" s="67">
        <f t="shared" si="26"/>
        <v>19</v>
      </c>
      <c r="Y75" s="67">
        <f t="shared" si="27"/>
        <v>18</v>
      </c>
      <c r="Z75" s="68">
        <f t="shared" si="28"/>
        <v>56</v>
      </c>
      <c r="AA75" s="68">
        <f t="shared" si="29"/>
        <v>212</v>
      </c>
      <c r="AB75" s="82">
        <v>13</v>
      </c>
    </row>
    <row r="76" spans="1:34" x14ac:dyDescent="0.35">
      <c r="A76" s="42" t="s">
        <v>225</v>
      </c>
      <c r="B76" s="14" t="s">
        <v>162</v>
      </c>
      <c r="C76" s="14" t="s">
        <v>163</v>
      </c>
      <c r="D76" s="14" t="s">
        <v>164</v>
      </c>
      <c r="E76" s="14">
        <v>18</v>
      </c>
      <c r="F76" s="14">
        <v>18</v>
      </c>
      <c r="G76" s="14">
        <v>18</v>
      </c>
      <c r="H76" s="14">
        <v>18</v>
      </c>
      <c r="I76" s="14">
        <v>18</v>
      </c>
      <c r="J76" s="14">
        <v>18</v>
      </c>
      <c r="K76" s="14">
        <v>18</v>
      </c>
      <c r="L76" s="14">
        <v>18</v>
      </c>
      <c r="M76" s="57">
        <v>19</v>
      </c>
      <c r="N76" s="57">
        <v>19</v>
      </c>
      <c r="O76" s="57">
        <v>18</v>
      </c>
      <c r="P76" s="57">
        <v>18</v>
      </c>
      <c r="Q76" s="57">
        <v>17</v>
      </c>
      <c r="R76" s="57">
        <v>16</v>
      </c>
      <c r="S76" s="57">
        <v>9</v>
      </c>
      <c r="T76" s="57">
        <v>10</v>
      </c>
      <c r="U76" s="57">
        <v>9</v>
      </c>
      <c r="V76" s="68">
        <f t="shared" si="24"/>
        <v>279</v>
      </c>
      <c r="W76" s="67">
        <f t="shared" si="25"/>
        <v>19</v>
      </c>
      <c r="X76" s="67">
        <f t="shared" si="26"/>
        <v>19</v>
      </c>
      <c r="Y76" s="67">
        <f t="shared" si="27"/>
        <v>18</v>
      </c>
      <c r="Z76" s="68">
        <f t="shared" si="28"/>
        <v>56</v>
      </c>
      <c r="AA76" s="68">
        <f t="shared" si="29"/>
        <v>223</v>
      </c>
      <c r="AB76" s="82">
        <v>14</v>
      </c>
    </row>
    <row r="77" spans="1:34" x14ac:dyDescent="0.35">
      <c r="A77" s="42" t="s">
        <v>225</v>
      </c>
      <c r="B77" s="14">
        <v>4113</v>
      </c>
      <c r="C77" s="14" t="s">
        <v>158</v>
      </c>
      <c r="D77" s="14" t="s">
        <v>284</v>
      </c>
      <c r="E77" s="14">
        <v>18</v>
      </c>
      <c r="F77" s="14">
        <v>16</v>
      </c>
      <c r="G77" s="14">
        <v>16</v>
      </c>
      <c r="H77" s="14">
        <v>16</v>
      </c>
      <c r="I77" s="14">
        <v>16</v>
      </c>
      <c r="J77" s="14">
        <v>16</v>
      </c>
      <c r="K77" s="14">
        <v>16</v>
      </c>
      <c r="L77" s="14">
        <v>15</v>
      </c>
      <c r="M77" s="57">
        <v>19</v>
      </c>
      <c r="N77" s="57">
        <v>19</v>
      </c>
      <c r="O77" s="57">
        <v>18</v>
      </c>
      <c r="P77" s="57">
        <v>18</v>
      </c>
      <c r="Q77" s="57">
        <v>17</v>
      </c>
      <c r="R77" s="57">
        <v>16</v>
      </c>
      <c r="S77" s="57">
        <v>17</v>
      </c>
      <c r="T77" s="57">
        <v>16</v>
      </c>
      <c r="U77" s="57">
        <v>16</v>
      </c>
      <c r="V77" s="68">
        <f t="shared" si="24"/>
        <v>285</v>
      </c>
      <c r="W77" s="67">
        <f t="shared" si="25"/>
        <v>19</v>
      </c>
      <c r="X77" s="67">
        <f t="shared" si="26"/>
        <v>19</v>
      </c>
      <c r="Y77" s="67">
        <f t="shared" si="27"/>
        <v>18</v>
      </c>
      <c r="Z77" s="68">
        <f t="shared" si="28"/>
        <v>56</v>
      </c>
      <c r="AA77" s="68">
        <f t="shared" si="29"/>
        <v>229</v>
      </c>
      <c r="AB77" s="82">
        <v>15</v>
      </c>
    </row>
    <row r="78" spans="1:34" x14ac:dyDescent="0.35">
      <c r="A78" s="42" t="s">
        <v>225</v>
      </c>
      <c r="B78" s="14" t="s">
        <v>159</v>
      </c>
      <c r="C78" s="14" t="s">
        <v>160</v>
      </c>
      <c r="D78" s="14" t="s">
        <v>161</v>
      </c>
      <c r="E78" s="14">
        <v>18</v>
      </c>
      <c r="F78" s="14">
        <v>16</v>
      </c>
      <c r="G78" s="14">
        <v>16</v>
      </c>
      <c r="H78" s="14">
        <v>16</v>
      </c>
      <c r="I78" s="14">
        <v>16</v>
      </c>
      <c r="J78" s="14">
        <v>16</v>
      </c>
      <c r="K78" s="14">
        <v>16</v>
      </c>
      <c r="L78" s="14">
        <v>15</v>
      </c>
      <c r="M78" s="57">
        <v>19</v>
      </c>
      <c r="N78" s="57">
        <v>19</v>
      </c>
      <c r="O78" s="57">
        <v>18</v>
      </c>
      <c r="P78" s="57">
        <v>18</v>
      </c>
      <c r="Q78" s="57">
        <v>17</v>
      </c>
      <c r="R78" s="57">
        <v>16</v>
      </c>
      <c r="S78" s="57">
        <v>17</v>
      </c>
      <c r="T78" s="57">
        <v>16</v>
      </c>
      <c r="U78" s="57">
        <v>16</v>
      </c>
      <c r="V78" s="68">
        <f t="shared" si="24"/>
        <v>285</v>
      </c>
      <c r="W78" s="67">
        <f t="shared" si="25"/>
        <v>19</v>
      </c>
      <c r="X78" s="67">
        <f t="shared" si="26"/>
        <v>19</v>
      </c>
      <c r="Y78" s="67">
        <f t="shared" si="27"/>
        <v>18</v>
      </c>
      <c r="Z78" s="68">
        <f t="shared" si="28"/>
        <v>56</v>
      </c>
      <c r="AA78" s="68">
        <f t="shared" si="29"/>
        <v>229</v>
      </c>
      <c r="AB78" s="82">
        <v>15</v>
      </c>
    </row>
    <row r="79" spans="1:34" x14ac:dyDescent="0.35">
      <c r="A79" s="42" t="s">
        <v>225</v>
      </c>
      <c r="B79" s="14" t="s">
        <v>310</v>
      </c>
      <c r="C79" s="14" t="s">
        <v>311</v>
      </c>
      <c r="D79" s="14" t="s">
        <v>100</v>
      </c>
      <c r="E79" s="14">
        <v>18</v>
      </c>
      <c r="F79" s="14">
        <v>18</v>
      </c>
      <c r="G79" s="14">
        <v>18</v>
      </c>
      <c r="H79" s="14">
        <v>18</v>
      </c>
      <c r="I79" s="14">
        <v>18</v>
      </c>
      <c r="J79" s="14">
        <v>18</v>
      </c>
      <c r="K79" s="14">
        <v>18</v>
      </c>
      <c r="L79" s="14">
        <v>18</v>
      </c>
      <c r="M79" s="57">
        <v>19</v>
      </c>
      <c r="N79" s="57">
        <v>19</v>
      </c>
      <c r="O79" s="57">
        <v>18</v>
      </c>
      <c r="P79" s="57">
        <v>8</v>
      </c>
      <c r="Q79" s="57">
        <v>17</v>
      </c>
      <c r="R79" s="57">
        <v>17</v>
      </c>
      <c r="S79" s="57">
        <v>17</v>
      </c>
      <c r="T79" s="57">
        <v>16</v>
      </c>
      <c r="U79" s="57">
        <v>16</v>
      </c>
      <c r="V79" s="68">
        <f t="shared" si="24"/>
        <v>291</v>
      </c>
      <c r="W79" s="67">
        <f t="shared" si="25"/>
        <v>19</v>
      </c>
      <c r="X79" s="67">
        <f t="shared" si="26"/>
        <v>19</v>
      </c>
      <c r="Y79" s="67">
        <f t="shared" si="27"/>
        <v>18</v>
      </c>
      <c r="Z79" s="68">
        <f t="shared" si="28"/>
        <v>56</v>
      </c>
      <c r="AA79" s="68">
        <f t="shared" si="29"/>
        <v>235</v>
      </c>
      <c r="AB79" s="82">
        <v>17</v>
      </c>
    </row>
    <row r="80" spans="1:34" x14ac:dyDescent="0.35">
      <c r="A80" s="42" t="s">
        <v>225</v>
      </c>
      <c r="B80" s="14">
        <v>509</v>
      </c>
      <c r="C80" s="14" t="s">
        <v>154</v>
      </c>
      <c r="D80" s="14" t="s">
        <v>155</v>
      </c>
      <c r="E80" s="14">
        <v>18</v>
      </c>
      <c r="F80" s="14">
        <v>16</v>
      </c>
      <c r="G80" s="14">
        <v>16</v>
      </c>
      <c r="H80" s="14">
        <v>16</v>
      </c>
      <c r="I80" s="14">
        <v>16</v>
      </c>
      <c r="J80" s="14">
        <v>16</v>
      </c>
      <c r="K80" s="14">
        <v>16</v>
      </c>
      <c r="L80" s="14">
        <v>15</v>
      </c>
      <c r="M80" s="57">
        <v>19</v>
      </c>
      <c r="N80" s="57">
        <v>19</v>
      </c>
      <c r="O80" s="57">
        <v>19</v>
      </c>
      <c r="P80" s="57">
        <v>19</v>
      </c>
      <c r="Q80" s="57">
        <v>19</v>
      </c>
      <c r="R80" s="57">
        <v>19</v>
      </c>
      <c r="S80" s="57">
        <v>19</v>
      </c>
      <c r="T80" s="57">
        <v>19</v>
      </c>
      <c r="U80" s="57">
        <v>19</v>
      </c>
      <c r="V80" s="68">
        <f t="shared" si="24"/>
        <v>300</v>
      </c>
      <c r="W80" s="67">
        <f t="shared" si="25"/>
        <v>19</v>
      </c>
      <c r="X80" s="67">
        <f t="shared" si="26"/>
        <v>19</v>
      </c>
      <c r="Y80" s="67">
        <f t="shared" si="27"/>
        <v>19</v>
      </c>
      <c r="Z80" s="68">
        <f t="shared" si="28"/>
        <v>57</v>
      </c>
      <c r="AA80" s="68">
        <f t="shared" si="29"/>
        <v>243</v>
      </c>
      <c r="AB80" s="82">
        <v>18</v>
      </c>
    </row>
    <row r="81" spans="1:34" x14ac:dyDescent="0.35">
      <c r="A81" s="42" t="s">
        <v>225</v>
      </c>
      <c r="B81" s="14">
        <v>6370</v>
      </c>
      <c r="C81" s="14" t="s">
        <v>313</v>
      </c>
      <c r="D81" s="14" t="s">
        <v>314</v>
      </c>
      <c r="E81" s="14">
        <v>18</v>
      </c>
      <c r="F81" s="14">
        <v>18</v>
      </c>
      <c r="G81" s="14">
        <v>18</v>
      </c>
      <c r="H81" s="14">
        <v>18</v>
      </c>
      <c r="I81" s="14">
        <v>18</v>
      </c>
      <c r="J81" s="14">
        <v>18</v>
      </c>
      <c r="K81" s="14">
        <v>18</v>
      </c>
      <c r="L81" s="14">
        <v>18</v>
      </c>
      <c r="M81" s="57">
        <v>19</v>
      </c>
      <c r="N81" s="57">
        <v>19</v>
      </c>
      <c r="O81" s="57">
        <v>19</v>
      </c>
      <c r="P81" s="57">
        <v>19</v>
      </c>
      <c r="Q81" s="57">
        <v>19</v>
      </c>
      <c r="R81" s="57">
        <v>19</v>
      </c>
      <c r="S81" s="57">
        <v>19</v>
      </c>
      <c r="T81" s="57">
        <v>19</v>
      </c>
      <c r="U81" s="57">
        <v>19</v>
      </c>
      <c r="V81" s="68">
        <f t="shared" si="24"/>
        <v>315</v>
      </c>
      <c r="W81" s="67">
        <f t="shared" si="25"/>
        <v>19</v>
      </c>
      <c r="X81" s="67">
        <f t="shared" si="26"/>
        <v>19</v>
      </c>
      <c r="Y81" s="67">
        <f t="shared" si="27"/>
        <v>19</v>
      </c>
      <c r="Z81" s="68">
        <f t="shared" si="28"/>
        <v>57</v>
      </c>
      <c r="AA81" s="68">
        <f t="shared" si="29"/>
        <v>258</v>
      </c>
      <c r="AB81" s="82">
        <v>19</v>
      </c>
    </row>
    <row r="82" spans="1:34" x14ac:dyDescent="0.35">
      <c r="A82" s="42" t="s">
        <v>225</v>
      </c>
      <c r="B82" s="14">
        <v>9994</v>
      </c>
      <c r="C82" s="14" t="s">
        <v>165</v>
      </c>
      <c r="D82" s="14" t="s">
        <v>166</v>
      </c>
      <c r="E82" s="14">
        <v>18</v>
      </c>
      <c r="F82" s="14">
        <v>18</v>
      </c>
      <c r="G82" s="14">
        <v>18</v>
      </c>
      <c r="H82" s="14">
        <v>18</v>
      </c>
      <c r="I82" s="14">
        <v>18</v>
      </c>
      <c r="J82" s="14">
        <v>18</v>
      </c>
      <c r="K82" s="14">
        <v>18</v>
      </c>
      <c r="L82" s="14">
        <v>18</v>
      </c>
      <c r="M82" s="57">
        <v>19</v>
      </c>
      <c r="N82" s="57">
        <v>19</v>
      </c>
      <c r="O82" s="57">
        <v>19</v>
      </c>
      <c r="P82" s="57">
        <v>19</v>
      </c>
      <c r="Q82" s="57">
        <v>19</v>
      </c>
      <c r="R82" s="57">
        <v>19</v>
      </c>
      <c r="S82" s="57">
        <v>19</v>
      </c>
      <c r="T82" s="57">
        <v>19</v>
      </c>
      <c r="U82" s="57">
        <v>19</v>
      </c>
      <c r="V82" s="68">
        <f t="shared" si="24"/>
        <v>315</v>
      </c>
      <c r="W82" s="67">
        <f t="shared" si="25"/>
        <v>19</v>
      </c>
      <c r="X82" s="67">
        <f t="shared" si="26"/>
        <v>19</v>
      </c>
      <c r="Y82" s="67">
        <f t="shared" si="27"/>
        <v>19</v>
      </c>
      <c r="Z82" s="68">
        <f t="shared" si="28"/>
        <v>57</v>
      </c>
      <c r="AA82" s="68">
        <f t="shared" si="29"/>
        <v>258</v>
      </c>
      <c r="AB82" s="82">
        <v>19</v>
      </c>
    </row>
    <row r="83" spans="1:34" x14ac:dyDescent="0.35">
      <c r="A83" s="42" t="s">
        <v>227</v>
      </c>
      <c r="B83" s="5" t="s">
        <v>2</v>
      </c>
      <c r="C83" s="5" t="s">
        <v>3</v>
      </c>
      <c r="D83" s="5" t="s">
        <v>4</v>
      </c>
      <c r="E83" s="5" t="s">
        <v>6</v>
      </c>
      <c r="F83" s="5" t="s">
        <v>7</v>
      </c>
      <c r="G83" s="5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55" t="s">
        <v>301</v>
      </c>
      <c r="N83" s="55" t="s">
        <v>6</v>
      </c>
      <c r="O83" s="55" t="s">
        <v>7</v>
      </c>
      <c r="P83" s="55" t="s">
        <v>8</v>
      </c>
      <c r="Q83" s="55" t="s">
        <v>9</v>
      </c>
      <c r="R83" s="55" t="s">
        <v>10</v>
      </c>
      <c r="S83" s="55" t="s">
        <v>11</v>
      </c>
      <c r="T83" s="55" t="s">
        <v>12</v>
      </c>
      <c r="U83" s="55" t="s">
        <v>13</v>
      </c>
      <c r="V83" s="62" t="s">
        <v>320</v>
      </c>
      <c r="W83" s="62" t="s">
        <v>321</v>
      </c>
      <c r="X83" s="62" t="s">
        <v>322</v>
      </c>
      <c r="Y83" s="62" t="s">
        <v>323</v>
      </c>
      <c r="Z83" s="62" t="s">
        <v>324</v>
      </c>
      <c r="AA83" s="62" t="s">
        <v>325</v>
      </c>
      <c r="AB83" s="59" t="s">
        <v>0</v>
      </c>
      <c r="AD83" s="55" t="s">
        <v>0</v>
      </c>
      <c r="AE83" s="55" t="s">
        <v>327</v>
      </c>
      <c r="AF83" s="55" t="s">
        <v>315</v>
      </c>
      <c r="AG83" s="55" t="s">
        <v>3</v>
      </c>
      <c r="AH83" s="55" t="s">
        <v>4</v>
      </c>
    </row>
    <row r="84" spans="1:34" x14ac:dyDescent="0.35">
      <c r="A84" s="42" t="s">
        <v>227</v>
      </c>
      <c r="B84" s="16">
        <v>7130</v>
      </c>
      <c r="C84" s="16" t="s">
        <v>167</v>
      </c>
      <c r="D84" s="16" t="s">
        <v>168</v>
      </c>
      <c r="E84" s="16">
        <v>8</v>
      </c>
      <c r="F84" s="16">
        <v>6</v>
      </c>
      <c r="G84" s="16">
        <v>1</v>
      </c>
      <c r="H84" s="16">
        <v>4</v>
      </c>
      <c r="I84" s="16">
        <v>4</v>
      </c>
      <c r="J84" s="16">
        <v>1</v>
      </c>
      <c r="K84" s="16">
        <v>2</v>
      </c>
      <c r="L84" s="16">
        <v>4</v>
      </c>
      <c r="M84" s="58">
        <v>3</v>
      </c>
      <c r="N84" s="58">
        <v>5</v>
      </c>
      <c r="O84" s="58">
        <v>2</v>
      </c>
      <c r="P84" s="58">
        <v>4</v>
      </c>
      <c r="Q84" s="58">
        <v>6</v>
      </c>
      <c r="R84" s="58">
        <v>4</v>
      </c>
      <c r="S84" s="58">
        <v>8</v>
      </c>
      <c r="T84" s="58">
        <v>11</v>
      </c>
      <c r="U84" s="58">
        <v>9</v>
      </c>
      <c r="V84" s="70">
        <f t="shared" ref="V84:V97" si="30">SUM(E84:L84)+SUM(M84:U84)</f>
        <v>82</v>
      </c>
      <c r="W84" s="67">
        <f t="shared" ref="W84:W96" si="31">LARGE(E84:U84,1)</f>
        <v>11</v>
      </c>
      <c r="X84" s="67">
        <f t="shared" ref="X84:X96" si="32">LARGE(E84:U84,2)</f>
        <v>9</v>
      </c>
      <c r="Y84" s="67">
        <f t="shared" ref="Y84:Y96" si="33">LARGE(E84:U84,3)</f>
        <v>8</v>
      </c>
      <c r="Z84" s="70">
        <f t="shared" ref="Z84:Z97" si="34">SUM(W84:Y84)</f>
        <v>28</v>
      </c>
      <c r="AA84" s="70">
        <f t="shared" ref="AA84:AA97" si="35">V84-Z84</f>
        <v>54</v>
      </c>
      <c r="AB84" s="83">
        <v>1</v>
      </c>
      <c r="AD84" s="15">
        <v>1</v>
      </c>
      <c r="AE84" s="15" t="s">
        <v>275</v>
      </c>
      <c r="AF84" s="15" t="s">
        <v>326</v>
      </c>
      <c r="AG84" s="16" t="s">
        <v>167</v>
      </c>
      <c r="AH84" s="16" t="s">
        <v>168</v>
      </c>
    </row>
    <row r="85" spans="1:34" x14ac:dyDescent="0.35">
      <c r="A85" s="42" t="s">
        <v>227</v>
      </c>
      <c r="B85" s="16">
        <v>6772</v>
      </c>
      <c r="C85" s="16" t="s">
        <v>177</v>
      </c>
      <c r="D85" s="16" t="s">
        <v>178</v>
      </c>
      <c r="E85" s="16">
        <v>5</v>
      </c>
      <c r="F85" s="16">
        <v>7</v>
      </c>
      <c r="G85" s="16">
        <v>1</v>
      </c>
      <c r="H85" s="16">
        <v>9</v>
      </c>
      <c r="I85" s="16">
        <v>10</v>
      </c>
      <c r="J85" s="16">
        <v>4</v>
      </c>
      <c r="K85" s="16">
        <v>4</v>
      </c>
      <c r="L85" s="16">
        <v>16</v>
      </c>
      <c r="M85" s="58">
        <v>2</v>
      </c>
      <c r="N85" s="58">
        <v>3</v>
      </c>
      <c r="O85" s="58">
        <v>7</v>
      </c>
      <c r="P85" s="58">
        <v>4</v>
      </c>
      <c r="Q85" s="58">
        <v>5</v>
      </c>
      <c r="R85" s="58">
        <v>5</v>
      </c>
      <c r="S85" s="58">
        <v>7</v>
      </c>
      <c r="T85" s="58">
        <v>7</v>
      </c>
      <c r="U85" s="58">
        <v>3</v>
      </c>
      <c r="V85" s="70">
        <f t="shared" si="30"/>
        <v>99</v>
      </c>
      <c r="W85" s="67">
        <f t="shared" si="31"/>
        <v>16</v>
      </c>
      <c r="X85" s="67">
        <f t="shared" si="32"/>
        <v>10</v>
      </c>
      <c r="Y85" s="67">
        <f t="shared" si="33"/>
        <v>9</v>
      </c>
      <c r="Z85" s="70">
        <f t="shared" si="34"/>
        <v>35</v>
      </c>
      <c r="AA85" s="70">
        <f t="shared" si="35"/>
        <v>64</v>
      </c>
      <c r="AB85" s="83">
        <v>2</v>
      </c>
      <c r="AD85" s="15" t="s">
        <v>271</v>
      </c>
      <c r="AE85" s="15" t="s">
        <v>275</v>
      </c>
      <c r="AF85" s="15" t="s">
        <v>326</v>
      </c>
      <c r="AG85" s="16" t="s">
        <v>177</v>
      </c>
      <c r="AH85" s="16" t="s">
        <v>178</v>
      </c>
    </row>
    <row r="86" spans="1:34" x14ac:dyDescent="0.35">
      <c r="A86" s="42" t="s">
        <v>227</v>
      </c>
      <c r="B86" s="16">
        <v>6073</v>
      </c>
      <c r="C86" s="16" t="s">
        <v>181</v>
      </c>
      <c r="D86" s="16" t="s">
        <v>182</v>
      </c>
      <c r="E86" s="16">
        <v>14</v>
      </c>
      <c r="F86" s="16">
        <v>1</v>
      </c>
      <c r="G86" s="16">
        <v>1</v>
      </c>
      <c r="H86" s="16">
        <v>3</v>
      </c>
      <c r="I86" s="16">
        <v>11</v>
      </c>
      <c r="J86" s="16">
        <v>11</v>
      </c>
      <c r="K86" s="16">
        <v>10</v>
      </c>
      <c r="L86" s="16">
        <v>7</v>
      </c>
      <c r="M86" s="58">
        <v>7</v>
      </c>
      <c r="N86" s="58">
        <v>2</v>
      </c>
      <c r="O86" s="58">
        <v>1</v>
      </c>
      <c r="P86" s="58">
        <v>2</v>
      </c>
      <c r="Q86" s="58">
        <v>2</v>
      </c>
      <c r="R86" s="58">
        <v>1</v>
      </c>
      <c r="S86" s="58">
        <v>15</v>
      </c>
      <c r="T86" s="58">
        <v>5</v>
      </c>
      <c r="U86" s="58">
        <v>11</v>
      </c>
      <c r="V86" s="70">
        <f t="shared" si="30"/>
        <v>104</v>
      </c>
      <c r="W86" s="67">
        <f t="shared" si="31"/>
        <v>15</v>
      </c>
      <c r="X86" s="67">
        <f t="shared" si="32"/>
        <v>14</v>
      </c>
      <c r="Y86" s="67">
        <f t="shared" si="33"/>
        <v>11</v>
      </c>
      <c r="Z86" s="70">
        <f t="shared" si="34"/>
        <v>40</v>
      </c>
      <c r="AA86" s="70">
        <f t="shared" si="35"/>
        <v>64</v>
      </c>
      <c r="AB86" s="83">
        <v>2</v>
      </c>
      <c r="AD86" s="15" t="s">
        <v>271</v>
      </c>
      <c r="AE86" s="15" t="s">
        <v>275</v>
      </c>
      <c r="AF86" s="15" t="s">
        <v>326</v>
      </c>
      <c r="AG86" s="16" t="s">
        <v>181</v>
      </c>
      <c r="AH86" s="16" t="s">
        <v>182</v>
      </c>
    </row>
    <row r="87" spans="1:34" x14ac:dyDescent="0.35">
      <c r="A87" s="42" t="s">
        <v>227</v>
      </c>
      <c r="B87" s="16">
        <v>8800</v>
      </c>
      <c r="C87" s="16" t="s">
        <v>175</v>
      </c>
      <c r="D87" s="16" t="s">
        <v>176</v>
      </c>
      <c r="E87" s="16">
        <v>13</v>
      </c>
      <c r="F87" s="16">
        <v>11</v>
      </c>
      <c r="G87" s="16">
        <v>1</v>
      </c>
      <c r="H87" s="16">
        <v>8</v>
      </c>
      <c r="I87" s="16">
        <v>7</v>
      </c>
      <c r="J87" s="16">
        <v>2</v>
      </c>
      <c r="K87" s="16">
        <v>5</v>
      </c>
      <c r="L87" s="16">
        <v>3</v>
      </c>
      <c r="M87" s="58">
        <v>10</v>
      </c>
      <c r="N87" s="58">
        <v>4</v>
      </c>
      <c r="O87" s="58">
        <v>9</v>
      </c>
      <c r="P87" s="58">
        <v>4</v>
      </c>
      <c r="Q87" s="58">
        <v>1</v>
      </c>
      <c r="R87" s="58">
        <v>3</v>
      </c>
      <c r="S87" s="58">
        <v>9</v>
      </c>
      <c r="T87" s="58">
        <v>9</v>
      </c>
      <c r="U87" s="58">
        <v>6</v>
      </c>
      <c r="V87" s="70">
        <f t="shared" si="30"/>
        <v>105</v>
      </c>
      <c r="W87" s="67">
        <f t="shared" si="31"/>
        <v>13</v>
      </c>
      <c r="X87" s="67">
        <f t="shared" si="32"/>
        <v>11</v>
      </c>
      <c r="Y87" s="67">
        <f t="shared" si="33"/>
        <v>10</v>
      </c>
      <c r="Z87" s="70">
        <f t="shared" si="34"/>
        <v>34</v>
      </c>
      <c r="AA87" s="70">
        <f t="shared" si="35"/>
        <v>71</v>
      </c>
      <c r="AB87" s="83">
        <v>4</v>
      </c>
    </row>
    <row r="88" spans="1:34" x14ac:dyDescent="0.35">
      <c r="A88" s="42" t="s">
        <v>227</v>
      </c>
      <c r="B88" s="16">
        <v>11978</v>
      </c>
      <c r="C88" s="16" t="s">
        <v>171</v>
      </c>
      <c r="D88" s="16" t="s">
        <v>172</v>
      </c>
      <c r="E88" s="16">
        <v>10</v>
      </c>
      <c r="F88" s="16">
        <v>3</v>
      </c>
      <c r="G88" s="16">
        <v>1</v>
      </c>
      <c r="H88" s="16">
        <v>15</v>
      </c>
      <c r="I88" s="16">
        <v>3</v>
      </c>
      <c r="J88" s="16">
        <v>5</v>
      </c>
      <c r="K88" s="16">
        <v>6</v>
      </c>
      <c r="L88" s="16">
        <v>5</v>
      </c>
      <c r="M88" s="58">
        <v>1</v>
      </c>
      <c r="N88" s="58">
        <v>10</v>
      </c>
      <c r="O88" s="58">
        <v>8</v>
      </c>
      <c r="P88" s="58">
        <v>15</v>
      </c>
      <c r="Q88" s="58">
        <v>15</v>
      </c>
      <c r="R88" s="58">
        <v>2</v>
      </c>
      <c r="S88" s="58">
        <v>3</v>
      </c>
      <c r="T88" s="58">
        <v>10</v>
      </c>
      <c r="U88" s="58">
        <v>4</v>
      </c>
      <c r="V88" s="70">
        <f t="shared" si="30"/>
        <v>116</v>
      </c>
      <c r="W88" s="67">
        <f t="shared" si="31"/>
        <v>15</v>
      </c>
      <c r="X88" s="67">
        <f t="shared" si="32"/>
        <v>15</v>
      </c>
      <c r="Y88" s="67">
        <f t="shared" si="33"/>
        <v>15</v>
      </c>
      <c r="Z88" s="70">
        <f t="shared" si="34"/>
        <v>45</v>
      </c>
      <c r="AA88" s="70">
        <f t="shared" si="35"/>
        <v>71</v>
      </c>
      <c r="AB88" s="83">
        <v>4</v>
      </c>
    </row>
    <row r="89" spans="1:34" x14ac:dyDescent="0.35">
      <c r="A89" s="42" t="s">
        <v>227</v>
      </c>
      <c r="B89" s="16">
        <v>112</v>
      </c>
      <c r="C89" s="16" t="s">
        <v>173</v>
      </c>
      <c r="D89" s="16" t="s">
        <v>174</v>
      </c>
      <c r="E89" s="16">
        <v>3</v>
      </c>
      <c r="F89" s="16">
        <v>15</v>
      </c>
      <c r="G89" s="16">
        <v>1</v>
      </c>
      <c r="H89" s="16">
        <v>10</v>
      </c>
      <c r="I89" s="16">
        <v>2</v>
      </c>
      <c r="J89" s="16">
        <v>10</v>
      </c>
      <c r="K89" s="16">
        <v>7</v>
      </c>
      <c r="L89" s="16">
        <v>1</v>
      </c>
      <c r="M89" s="58">
        <v>9</v>
      </c>
      <c r="N89" s="58">
        <v>6</v>
      </c>
      <c r="O89" s="58">
        <v>3</v>
      </c>
      <c r="P89" s="58">
        <v>4</v>
      </c>
      <c r="Q89" s="58">
        <v>8</v>
      </c>
      <c r="R89" s="58">
        <v>9</v>
      </c>
      <c r="S89" s="58">
        <v>15</v>
      </c>
      <c r="T89" s="58">
        <v>6</v>
      </c>
      <c r="U89" s="58">
        <v>15</v>
      </c>
      <c r="V89" s="70">
        <f t="shared" si="30"/>
        <v>124</v>
      </c>
      <c r="W89" s="67">
        <f t="shared" si="31"/>
        <v>15</v>
      </c>
      <c r="X89" s="67">
        <f t="shared" si="32"/>
        <v>15</v>
      </c>
      <c r="Y89" s="67">
        <f t="shared" si="33"/>
        <v>15</v>
      </c>
      <c r="Z89" s="70">
        <f t="shared" si="34"/>
        <v>45</v>
      </c>
      <c r="AA89" s="70">
        <f t="shared" si="35"/>
        <v>79</v>
      </c>
      <c r="AB89" s="83">
        <v>6</v>
      </c>
    </row>
    <row r="90" spans="1:34" x14ac:dyDescent="0.35">
      <c r="A90" s="42" t="s">
        <v>227</v>
      </c>
      <c r="B90" s="16">
        <v>7600</v>
      </c>
      <c r="C90" s="16" t="s">
        <v>188</v>
      </c>
      <c r="D90" s="16" t="s">
        <v>189</v>
      </c>
      <c r="E90" s="16">
        <v>11</v>
      </c>
      <c r="F90" s="16">
        <v>8</v>
      </c>
      <c r="G90" s="16">
        <v>1</v>
      </c>
      <c r="H90" s="16">
        <v>1</v>
      </c>
      <c r="I90" s="16">
        <v>12</v>
      </c>
      <c r="J90" s="16">
        <v>12</v>
      </c>
      <c r="K90" s="16">
        <v>9</v>
      </c>
      <c r="L90" s="16">
        <v>16</v>
      </c>
      <c r="M90" s="58">
        <v>12</v>
      </c>
      <c r="N90" s="58">
        <v>9</v>
      </c>
      <c r="O90" s="58">
        <v>6</v>
      </c>
      <c r="P90" s="58">
        <v>4</v>
      </c>
      <c r="Q90" s="58">
        <v>3</v>
      </c>
      <c r="R90" s="58">
        <v>8</v>
      </c>
      <c r="S90" s="58">
        <v>2</v>
      </c>
      <c r="T90" s="58">
        <v>1</v>
      </c>
      <c r="U90" s="58">
        <v>7</v>
      </c>
      <c r="V90" s="70">
        <f t="shared" si="30"/>
        <v>122</v>
      </c>
      <c r="W90" s="67">
        <f t="shared" si="31"/>
        <v>16</v>
      </c>
      <c r="X90" s="67">
        <f t="shared" si="32"/>
        <v>12</v>
      </c>
      <c r="Y90" s="67">
        <f t="shared" si="33"/>
        <v>12</v>
      </c>
      <c r="Z90" s="70">
        <f t="shared" si="34"/>
        <v>40</v>
      </c>
      <c r="AA90" s="70">
        <f t="shared" si="35"/>
        <v>82</v>
      </c>
      <c r="AB90" s="83">
        <v>7</v>
      </c>
    </row>
    <row r="91" spans="1:34" x14ac:dyDescent="0.35">
      <c r="A91" s="42" t="s">
        <v>227</v>
      </c>
      <c r="B91" s="16" t="s">
        <v>183</v>
      </c>
      <c r="C91" s="16" t="s">
        <v>184</v>
      </c>
      <c r="D91" s="16" t="s">
        <v>185</v>
      </c>
      <c r="E91" s="16">
        <v>6</v>
      </c>
      <c r="F91" s="16">
        <v>4</v>
      </c>
      <c r="G91" s="16">
        <v>1</v>
      </c>
      <c r="H91" s="16">
        <v>15</v>
      </c>
      <c r="I91" s="16">
        <v>8</v>
      </c>
      <c r="J91" s="16">
        <v>6</v>
      </c>
      <c r="K91" s="16">
        <v>16</v>
      </c>
      <c r="L91" s="16">
        <v>16</v>
      </c>
      <c r="M91" s="58">
        <v>6</v>
      </c>
      <c r="N91" s="58">
        <v>15</v>
      </c>
      <c r="O91" s="58">
        <v>5</v>
      </c>
      <c r="P91" s="58">
        <v>3</v>
      </c>
      <c r="Q91" s="58">
        <v>15</v>
      </c>
      <c r="R91" s="58">
        <v>6</v>
      </c>
      <c r="S91" s="58">
        <v>1</v>
      </c>
      <c r="T91" s="58">
        <v>8</v>
      </c>
      <c r="U91" s="58">
        <v>5</v>
      </c>
      <c r="V91" s="70">
        <f t="shared" si="30"/>
        <v>136</v>
      </c>
      <c r="W91" s="67">
        <f t="shared" si="31"/>
        <v>16</v>
      </c>
      <c r="X91" s="67">
        <f t="shared" si="32"/>
        <v>16</v>
      </c>
      <c r="Y91" s="67">
        <f t="shared" si="33"/>
        <v>15</v>
      </c>
      <c r="Z91" s="70">
        <f t="shared" si="34"/>
        <v>47</v>
      </c>
      <c r="AA91" s="70">
        <f t="shared" si="35"/>
        <v>89</v>
      </c>
      <c r="AB91" s="83">
        <v>8</v>
      </c>
    </row>
    <row r="92" spans="1:34" x14ac:dyDescent="0.35">
      <c r="A92" s="42" t="s">
        <v>227</v>
      </c>
      <c r="B92" s="16">
        <v>6166</v>
      </c>
      <c r="C92" s="16" t="s">
        <v>186</v>
      </c>
      <c r="D92" s="16" t="s">
        <v>187</v>
      </c>
      <c r="E92" s="16">
        <v>1</v>
      </c>
      <c r="F92" s="16">
        <v>10</v>
      </c>
      <c r="G92" s="16">
        <v>15</v>
      </c>
      <c r="H92" s="16">
        <v>15</v>
      </c>
      <c r="I92" s="16">
        <v>9</v>
      </c>
      <c r="J92" s="16">
        <v>3</v>
      </c>
      <c r="K92" s="16">
        <v>3</v>
      </c>
      <c r="L92" s="16">
        <v>16</v>
      </c>
      <c r="M92" s="58">
        <v>5</v>
      </c>
      <c r="N92" s="58">
        <v>15</v>
      </c>
      <c r="O92" s="58">
        <v>10</v>
      </c>
      <c r="P92" s="58">
        <v>15</v>
      </c>
      <c r="Q92" s="58">
        <v>7</v>
      </c>
      <c r="R92" s="58">
        <v>7</v>
      </c>
      <c r="S92" s="58">
        <v>5</v>
      </c>
      <c r="T92" s="58">
        <v>4</v>
      </c>
      <c r="U92" s="58">
        <v>8</v>
      </c>
      <c r="V92" s="70">
        <f t="shared" si="30"/>
        <v>148</v>
      </c>
      <c r="W92" s="67">
        <f t="shared" si="31"/>
        <v>16</v>
      </c>
      <c r="X92" s="67">
        <f t="shared" si="32"/>
        <v>15</v>
      </c>
      <c r="Y92" s="67">
        <f t="shared" si="33"/>
        <v>15</v>
      </c>
      <c r="Z92" s="70">
        <f t="shared" si="34"/>
        <v>46</v>
      </c>
      <c r="AA92" s="70">
        <f t="shared" si="35"/>
        <v>102</v>
      </c>
      <c r="AB92" s="83">
        <v>9</v>
      </c>
    </row>
    <row r="93" spans="1:34" x14ac:dyDescent="0.35">
      <c r="A93" s="42" t="s">
        <v>227</v>
      </c>
      <c r="B93" s="16">
        <v>6774</v>
      </c>
      <c r="C93" s="16" t="s">
        <v>194</v>
      </c>
      <c r="D93" s="16" t="s">
        <v>195</v>
      </c>
      <c r="E93" s="16">
        <v>2</v>
      </c>
      <c r="F93" s="16">
        <v>15</v>
      </c>
      <c r="G93" s="16">
        <v>15</v>
      </c>
      <c r="H93" s="16">
        <v>15</v>
      </c>
      <c r="I93" s="16">
        <v>15</v>
      </c>
      <c r="J93" s="16">
        <v>8</v>
      </c>
      <c r="K93" s="16">
        <v>16</v>
      </c>
      <c r="L93" s="16">
        <v>16</v>
      </c>
      <c r="M93" s="58">
        <v>8</v>
      </c>
      <c r="N93" s="58">
        <v>1</v>
      </c>
      <c r="O93" s="58">
        <v>15</v>
      </c>
      <c r="P93" s="58">
        <v>1</v>
      </c>
      <c r="Q93" s="58">
        <v>4</v>
      </c>
      <c r="R93" s="58">
        <v>10</v>
      </c>
      <c r="S93" s="58">
        <v>6</v>
      </c>
      <c r="T93" s="58">
        <v>3</v>
      </c>
      <c r="U93" s="58">
        <v>10</v>
      </c>
      <c r="V93" s="70">
        <f t="shared" si="30"/>
        <v>160</v>
      </c>
      <c r="W93" s="67">
        <f t="shared" si="31"/>
        <v>16</v>
      </c>
      <c r="X93" s="67">
        <f t="shared" si="32"/>
        <v>16</v>
      </c>
      <c r="Y93" s="67">
        <f t="shared" si="33"/>
        <v>15</v>
      </c>
      <c r="Z93" s="70">
        <f t="shared" si="34"/>
        <v>47</v>
      </c>
      <c r="AA93" s="70">
        <f t="shared" si="35"/>
        <v>113</v>
      </c>
      <c r="AB93" s="83">
        <v>10</v>
      </c>
    </row>
    <row r="94" spans="1:34" x14ac:dyDescent="0.35">
      <c r="A94" s="42" t="s">
        <v>227</v>
      </c>
      <c r="B94" s="16">
        <v>6358</v>
      </c>
      <c r="C94" s="16" t="s">
        <v>190</v>
      </c>
      <c r="D94" s="16" t="s">
        <v>191</v>
      </c>
      <c r="E94" s="16">
        <v>4</v>
      </c>
      <c r="F94" s="16">
        <v>5</v>
      </c>
      <c r="G94" s="16">
        <v>15</v>
      </c>
      <c r="H94" s="16">
        <v>6</v>
      </c>
      <c r="I94" s="16">
        <v>6</v>
      </c>
      <c r="J94" s="16">
        <v>16</v>
      </c>
      <c r="K94" s="16">
        <v>16</v>
      </c>
      <c r="L94" s="16">
        <v>16</v>
      </c>
      <c r="M94" s="58">
        <v>15</v>
      </c>
      <c r="N94" s="58">
        <v>8</v>
      </c>
      <c r="O94" s="58">
        <v>4</v>
      </c>
      <c r="P94" s="58">
        <v>15</v>
      </c>
      <c r="Q94" s="58">
        <v>15</v>
      </c>
      <c r="R94" s="58">
        <v>15</v>
      </c>
      <c r="S94" s="58">
        <v>4</v>
      </c>
      <c r="T94" s="58">
        <v>2</v>
      </c>
      <c r="U94" s="58">
        <v>2</v>
      </c>
      <c r="V94" s="70">
        <f t="shared" si="30"/>
        <v>164</v>
      </c>
      <c r="W94" s="67">
        <f t="shared" si="31"/>
        <v>16</v>
      </c>
      <c r="X94" s="67">
        <f t="shared" si="32"/>
        <v>16</v>
      </c>
      <c r="Y94" s="67">
        <f t="shared" si="33"/>
        <v>16</v>
      </c>
      <c r="Z94" s="70">
        <f t="shared" si="34"/>
        <v>48</v>
      </c>
      <c r="AA94" s="70">
        <f t="shared" si="35"/>
        <v>116</v>
      </c>
      <c r="AB94" s="83">
        <v>11</v>
      </c>
    </row>
    <row r="95" spans="1:34" x14ac:dyDescent="0.35">
      <c r="A95" s="42" t="s">
        <v>227</v>
      </c>
      <c r="B95" s="16">
        <v>7177</v>
      </c>
      <c r="C95" s="16" t="s">
        <v>169</v>
      </c>
      <c r="D95" s="16" t="s">
        <v>170</v>
      </c>
      <c r="E95" s="16">
        <v>9</v>
      </c>
      <c r="F95" s="16">
        <v>15</v>
      </c>
      <c r="G95" s="16">
        <v>1</v>
      </c>
      <c r="H95" s="16">
        <v>2</v>
      </c>
      <c r="I95" s="16">
        <v>1</v>
      </c>
      <c r="J95" s="16">
        <v>9</v>
      </c>
      <c r="K95" s="16">
        <v>1</v>
      </c>
      <c r="L95" s="16">
        <v>2</v>
      </c>
      <c r="M95" s="58">
        <v>11</v>
      </c>
      <c r="N95" s="58">
        <v>7</v>
      </c>
      <c r="O95" s="58">
        <v>15</v>
      </c>
      <c r="P95" s="58">
        <v>15</v>
      </c>
      <c r="Q95" s="58">
        <v>15</v>
      </c>
      <c r="R95" s="58">
        <v>15</v>
      </c>
      <c r="S95" s="58">
        <v>15</v>
      </c>
      <c r="T95" s="58">
        <v>15</v>
      </c>
      <c r="U95" s="58">
        <v>15</v>
      </c>
      <c r="V95" s="70">
        <f t="shared" si="30"/>
        <v>163</v>
      </c>
      <c r="W95" s="67">
        <f t="shared" si="31"/>
        <v>15</v>
      </c>
      <c r="X95" s="67">
        <f t="shared" si="32"/>
        <v>15</v>
      </c>
      <c r="Y95" s="67">
        <f t="shared" si="33"/>
        <v>15</v>
      </c>
      <c r="Z95" s="70">
        <f t="shared" si="34"/>
        <v>45</v>
      </c>
      <c r="AA95" s="70">
        <f t="shared" si="35"/>
        <v>118</v>
      </c>
      <c r="AB95" s="83">
        <v>12</v>
      </c>
    </row>
    <row r="96" spans="1:34" x14ac:dyDescent="0.35">
      <c r="A96" s="61" t="s">
        <v>227</v>
      </c>
      <c r="B96" s="37">
        <v>6755</v>
      </c>
      <c r="C96" s="37" t="s">
        <v>192</v>
      </c>
      <c r="D96" s="37" t="s">
        <v>193</v>
      </c>
      <c r="E96" s="37">
        <v>7</v>
      </c>
      <c r="F96" s="37">
        <v>2</v>
      </c>
      <c r="G96" s="37">
        <v>15</v>
      </c>
      <c r="H96" s="37">
        <v>7</v>
      </c>
      <c r="I96" s="37">
        <v>15</v>
      </c>
      <c r="J96" s="37">
        <v>16</v>
      </c>
      <c r="K96" s="37">
        <v>16</v>
      </c>
      <c r="L96" s="37">
        <v>16</v>
      </c>
      <c r="M96" s="58">
        <v>4</v>
      </c>
      <c r="N96" s="58">
        <v>11</v>
      </c>
      <c r="O96" s="58">
        <v>15</v>
      </c>
      <c r="P96" s="58">
        <v>4</v>
      </c>
      <c r="Q96" s="58">
        <v>15</v>
      </c>
      <c r="R96" s="58">
        <v>15</v>
      </c>
      <c r="S96" s="58">
        <v>9</v>
      </c>
      <c r="T96" s="58">
        <v>15</v>
      </c>
      <c r="U96" s="58">
        <v>1</v>
      </c>
      <c r="V96" s="70">
        <f t="shared" si="30"/>
        <v>183</v>
      </c>
      <c r="W96" s="67">
        <f t="shared" si="31"/>
        <v>16</v>
      </c>
      <c r="X96" s="67">
        <f t="shared" si="32"/>
        <v>16</v>
      </c>
      <c r="Y96" s="67">
        <f t="shared" si="33"/>
        <v>16</v>
      </c>
      <c r="Z96" s="70">
        <f t="shared" si="34"/>
        <v>48</v>
      </c>
      <c r="AA96" s="70">
        <f t="shared" si="35"/>
        <v>135</v>
      </c>
      <c r="AB96" s="83">
        <v>13</v>
      </c>
    </row>
    <row r="97" spans="1:28" x14ac:dyDescent="0.35">
      <c r="A97" s="42" t="s">
        <v>227</v>
      </c>
      <c r="B97" s="16">
        <v>227</v>
      </c>
      <c r="C97" s="16" t="s">
        <v>179</v>
      </c>
      <c r="D97" s="16" t="s">
        <v>180</v>
      </c>
      <c r="E97" s="16">
        <v>12</v>
      </c>
      <c r="F97" s="16">
        <v>9</v>
      </c>
      <c r="G97" s="16">
        <v>1</v>
      </c>
      <c r="H97" s="16">
        <v>5</v>
      </c>
      <c r="I97" s="16">
        <v>5</v>
      </c>
      <c r="J97" s="16">
        <v>7</v>
      </c>
      <c r="K97" s="16">
        <v>8</v>
      </c>
      <c r="L97" s="16">
        <v>6</v>
      </c>
      <c r="M97" s="58">
        <v>15</v>
      </c>
      <c r="N97" s="58">
        <v>15</v>
      </c>
      <c r="O97" s="58">
        <v>15</v>
      </c>
      <c r="P97" s="58">
        <v>15</v>
      </c>
      <c r="Q97" s="58">
        <v>15</v>
      </c>
      <c r="R97" s="58">
        <v>15</v>
      </c>
      <c r="S97" s="58">
        <v>15</v>
      </c>
      <c r="T97" s="58">
        <v>15</v>
      </c>
      <c r="U97" s="58">
        <v>15</v>
      </c>
      <c r="V97" s="70">
        <f t="shared" si="30"/>
        <v>188</v>
      </c>
      <c r="W97" s="67">
        <f t="shared" ref="W97" si="36">LARGE(E97:U97,1)</f>
        <v>15</v>
      </c>
      <c r="X97" s="67">
        <f t="shared" ref="X97" si="37">LARGE(E97:U97,2)</f>
        <v>15</v>
      </c>
      <c r="Y97" s="67">
        <f t="shared" ref="Y97" si="38">LARGE(E97:U97,3)</f>
        <v>15</v>
      </c>
      <c r="Z97" s="70">
        <f t="shared" si="34"/>
        <v>45</v>
      </c>
      <c r="AA97" s="70">
        <f t="shared" si="35"/>
        <v>143</v>
      </c>
      <c r="AB97" s="83">
        <v>14</v>
      </c>
    </row>
    <row r="98" spans="1:28" x14ac:dyDescent="0.35">
      <c r="A98" s="43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V98" s="65" t="s">
        <v>218</v>
      </c>
    </row>
    <row r="99" spans="1:28" x14ac:dyDescent="0.35">
      <c r="A99" s="43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28" x14ac:dyDescent="0.35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</sheetData>
  <sortState ref="A84:AA96">
    <sortCondition ref="AA84:AA96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>
      <selection activeCell="D20" sqref="D20"/>
    </sheetView>
  </sheetViews>
  <sheetFormatPr defaultRowHeight="14.5" x14ac:dyDescent="0.35"/>
  <cols>
    <col min="3" max="3" width="17.7265625" customWidth="1"/>
    <col min="4" max="4" width="18.26953125" customWidth="1"/>
    <col min="31" max="31" width="19.453125" customWidth="1"/>
    <col min="32" max="32" width="18.1796875" customWidth="1"/>
    <col min="33" max="33" width="15.54296875" customWidth="1"/>
    <col min="34" max="34" width="13.54296875" customWidth="1"/>
  </cols>
  <sheetData>
    <row r="1" spans="1:34" x14ac:dyDescent="0.35">
      <c r="A1" s="42" t="s">
        <v>218</v>
      </c>
      <c r="B1" s="5" t="s">
        <v>2</v>
      </c>
      <c r="C1" s="5" t="s">
        <v>3</v>
      </c>
      <c r="D1" s="5" t="s">
        <v>4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5" t="s">
        <v>301</v>
      </c>
      <c r="N1" s="55" t="s">
        <v>6</v>
      </c>
      <c r="O1" s="55" t="s">
        <v>7</v>
      </c>
      <c r="P1" s="55" t="s">
        <v>8</v>
      </c>
      <c r="Q1" s="55" t="s">
        <v>9</v>
      </c>
      <c r="R1" s="55" t="s">
        <v>10</v>
      </c>
      <c r="S1" s="55" t="s">
        <v>11</v>
      </c>
      <c r="T1" s="55" t="s">
        <v>12</v>
      </c>
      <c r="U1" s="55" t="s">
        <v>13</v>
      </c>
      <c r="V1" s="62" t="s">
        <v>320</v>
      </c>
      <c r="W1" s="62" t="s">
        <v>321</v>
      </c>
      <c r="X1" s="62" t="s">
        <v>322</v>
      </c>
      <c r="Y1" s="62" t="s">
        <v>323</v>
      </c>
      <c r="Z1" s="62" t="s">
        <v>324</v>
      </c>
      <c r="AA1" s="62" t="s">
        <v>325</v>
      </c>
      <c r="AB1" s="59" t="s">
        <v>0</v>
      </c>
      <c r="AD1" s="55" t="s">
        <v>0</v>
      </c>
      <c r="AE1" s="55" t="s">
        <v>327</v>
      </c>
      <c r="AF1" s="55" t="s">
        <v>315</v>
      </c>
      <c r="AG1" s="55" t="s">
        <v>3</v>
      </c>
      <c r="AH1" s="55" t="s">
        <v>4</v>
      </c>
    </row>
    <row r="2" spans="1:34" x14ac:dyDescent="0.35">
      <c r="A2" s="93" t="s">
        <v>224</v>
      </c>
      <c r="B2" s="12">
        <v>2750</v>
      </c>
      <c r="C2" s="12" t="s">
        <v>97</v>
      </c>
      <c r="D2" s="12" t="s">
        <v>98</v>
      </c>
      <c r="E2" s="12">
        <v>7</v>
      </c>
      <c r="F2" s="12">
        <v>7</v>
      </c>
      <c r="G2" s="12">
        <v>1</v>
      </c>
      <c r="H2" s="12">
        <v>1</v>
      </c>
      <c r="I2" s="12">
        <v>8</v>
      </c>
      <c r="J2" s="12">
        <v>3</v>
      </c>
      <c r="K2" s="12">
        <v>1</v>
      </c>
      <c r="L2" s="12">
        <v>3</v>
      </c>
      <c r="M2" s="56">
        <v>3</v>
      </c>
      <c r="N2" s="56">
        <v>3</v>
      </c>
      <c r="O2" s="56">
        <v>6</v>
      </c>
      <c r="P2" s="56">
        <v>2</v>
      </c>
      <c r="Q2" s="56">
        <v>3</v>
      </c>
      <c r="R2" s="56">
        <v>6</v>
      </c>
      <c r="S2" s="56">
        <v>16</v>
      </c>
      <c r="T2" s="56">
        <v>1</v>
      </c>
      <c r="U2" s="56">
        <v>12</v>
      </c>
      <c r="V2" s="69">
        <f t="shared" ref="V2:V16" si="0">SUM(E2:L2)+SUM(M2:U2)</f>
        <v>83</v>
      </c>
      <c r="W2" s="69">
        <f t="shared" ref="W2:W16" si="1">LARGE(E2:U2,1)</f>
        <v>16</v>
      </c>
      <c r="X2" s="69">
        <f t="shared" ref="X2:X16" si="2">LARGE(E2:U2,2)</f>
        <v>12</v>
      </c>
      <c r="Y2" s="69">
        <f t="shared" ref="Y2:Y16" si="3">LARGE(E2:U2,3)</f>
        <v>8</v>
      </c>
      <c r="Z2" s="69">
        <f t="shared" ref="Z2:Z16" si="4">SUM(W2:Y2)</f>
        <v>36</v>
      </c>
      <c r="AA2" s="69">
        <f t="shared" ref="AA2:AA16" si="5">V2-Z2</f>
        <v>47</v>
      </c>
      <c r="AB2" s="81">
        <v>1</v>
      </c>
      <c r="AD2" s="11">
        <v>1</v>
      </c>
      <c r="AE2" s="11"/>
      <c r="AF2" s="11" t="s">
        <v>295</v>
      </c>
      <c r="AG2" s="12" t="s">
        <v>97</v>
      </c>
      <c r="AH2" s="12" t="s">
        <v>98</v>
      </c>
    </row>
    <row r="3" spans="1:34" x14ac:dyDescent="0.35">
      <c r="A3" s="93" t="s">
        <v>224</v>
      </c>
      <c r="B3" s="12" t="s">
        <v>103</v>
      </c>
      <c r="C3" s="12" t="s">
        <v>104</v>
      </c>
      <c r="D3" s="12" t="s">
        <v>105</v>
      </c>
      <c r="E3" s="12">
        <v>6</v>
      </c>
      <c r="F3" s="12">
        <v>2</v>
      </c>
      <c r="G3" s="12">
        <v>3</v>
      </c>
      <c r="H3" s="12">
        <v>5</v>
      </c>
      <c r="I3" s="12">
        <v>10</v>
      </c>
      <c r="J3" s="12">
        <v>7</v>
      </c>
      <c r="K3" s="12">
        <v>4</v>
      </c>
      <c r="L3" s="12">
        <v>16</v>
      </c>
      <c r="M3" s="56">
        <v>10</v>
      </c>
      <c r="N3" s="56">
        <v>1</v>
      </c>
      <c r="O3" s="56">
        <v>4</v>
      </c>
      <c r="P3" s="56">
        <v>3</v>
      </c>
      <c r="Q3" s="56">
        <v>1</v>
      </c>
      <c r="R3" s="56">
        <v>7</v>
      </c>
      <c r="S3" s="56">
        <v>6</v>
      </c>
      <c r="T3" s="56">
        <v>5</v>
      </c>
      <c r="U3" s="56">
        <v>2</v>
      </c>
      <c r="V3" s="69">
        <f t="shared" si="0"/>
        <v>92</v>
      </c>
      <c r="W3" s="69">
        <f t="shared" si="1"/>
        <v>16</v>
      </c>
      <c r="X3" s="69">
        <f t="shared" si="2"/>
        <v>10</v>
      </c>
      <c r="Y3" s="69">
        <f t="shared" si="3"/>
        <v>10</v>
      </c>
      <c r="Z3" s="69">
        <f t="shared" si="4"/>
        <v>36</v>
      </c>
      <c r="AA3" s="69">
        <f t="shared" si="5"/>
        <v>56</v>
      </c>
      <c r="AB3" s="81">
        <v>2</v>
      </c>
    </row>
    <row r="4" spans="1:34" x14ac:dyDescent="0.35">
      <c r="A4" s="93" t="s">
        <v>224</v>
      </c>
      <c r="B4" s="12">
        <v>6090</v>
      </c>
      <c r="C4" s="12" t="s">
        <v>101</v>
      </c>
      <c r="D4" s="12" t="s">
        <v>102</v>
      </c>
      <c r="E4" s="12">
        <v>2</v>
      </c>
      <c r="F4" s="12">
        <v>8</v>
      </c>
      <c r="G4" s="12">
        <v>7</v>
      </c>
      <c r="H4" s="12">
        <v>3</v>
      </c>
      <c r="I4" s="12">
        <v>2</v>
      </c>
      <c r="J4" s="12">
        <v>10</v>
      </c>
      <c r="K4" s="12">
        <v>5</v>
      </c>
      <c r="L4" s="12">
        <v>16</v>
      </c>
      <c r="M4" s="56">
        <v>2</v>
      </c>
      <c r="N4" s="56">
        <v>5</v>
      </c>
      <c r="O4" s="56">
        <v>8</v>
      </c>
      <c r="P4" s="56">
        <v>4</v>
      </c>
      <c r="Q4" s="56">
        <v>2</v>
      </c>
      <c r="R4" s="56">
        <v>9</v>
      </c>
      <c r="S4" s="56">
        <v>1</v>
      </c>
      <c r="T4" s="56">
        <v>7</v>
      </c>
      <c r="U4" s="56">
        <v>4</v>
      </c>
      <c r="V4" s="69">
        <f t="shared" si="0"/>
        <v>95</v>
      </c>
      <c r="W4" s="69">
        <f t="shared" si="1"/>
        <v>16</v>
      </c>
      <c r="X4" s="69">
        <f t="shared" si="2"/>
        <v>10</v>
      </c>
      <c r="Y4" s="69">
        <f t="shared" si="3"/>
        <v>9</v>
      </c>
      <c r="Z4" s="69">
        <f t="shared" si="4"/>
        <v>35</v>
      </c>
      <c r="AA4" s="69">
        <f t="shared" si="5"/>
        <v>60</v>
      </c>
      <c r="AB4" s="81">
        <v>3</v>
      </c>
    </row>
    <row r="5" spans="1:34" x14ac:dyDescent="0.35">
      <c r="A5" s="93" t="s">
        <v>224</v>
      </c>
      <c r="B5" s="12">
        <v>807</v>
      </c>
      <c r="C5" s="12" t="s">
        <v>99</v>
      </c>
      <c r="D5" s="12" t="s">
        <v>100</v>
      </c>
      <c r="E5" s="12">
        <v>3</v>
      </c>
      <c r="F5" s="12">
        <v>11</v>
      </c>
      <c r="G5" s="12">
        <v>2</v>
      </c>
      <c r="H5" s="12">
        <v>2</v>
      </c>
      <c r="I5" s="12">
        <v>3</v>
      </c>
      <c r="J5" s="12">
        <v>16</v>
      </c>
      <c r="K5" s="12">
        <v>6</v>
      </c>
      <c r="L5" s="12">
        <v>16</v>
      </c>
      <c r="M5" s="56">
        <v>6.5</v>
      </c>
      <c r="N5" s="56">
        <v>7</v>
      </c>
      <c r="O5" s="56">
        <v>2</v>
      </c>
      <c r="P5" s="56">
        <v>1</v>
      </c>
      <c r="Q5" s="56">
        <v>16</v>
      </c>
      <c r="R5" s="56">
        <v>5</v>
      </c>
      <c r="S5" s="56">
        <v>5</v>
      </c>
      <c r="T5" s="56">
        <v>4</v>
      </c>
      <c r="U5" s="56">
        <v>6</v>
      </c>
      <c r="V5" s="69">
        <f t="shared" si="0"/>
        <v>111.5</v>
      </c>
      <c r="W5" s="69">
        <f t="shared" si="1"/>
        <v>16</v>
      </c>
      <c r="X5" s="69">
        <f t="shared" si="2"/>
        <v>16</v>
      </c>
      <c r="Y5" s="69">
        <f t="shared" si="3"/>
        <v>16</v>
      </c>
      <c r="Z5" s="69">
        <f t="shared" si="4"/>
        <v>48</v>
      </c>
      <c r="AA5" s="69">
        <f t="shared" si="5"/>
        <v>63.5</v>
      </c>
      <c r="AB5" s="81">
        <v>4</v>
      </c>
    </row>
    <row r="6" spans="1:34" x14ac:dyDescent="0.35">
      <c r="A6" s="93" t="s">
        <v>224</v>
      </c>
      <c r="B6" s="12" t="s">
        <v>106</v>
      </c>
      <c r="C6" s="12" t="s">
        <v>107</v>
      </c>
      <c r="D6" s="12" t="s">
        <v>108</v>
      </c>
      <c r="E6" s="12">
        <v>16</v>
      </c>
      <c r="F6" s="12">
        <v>3</v>
      </c>
      <c r="G6" s="12">
        <v>6</v>
      </c>
      <c r="H6" s="12">
        <v>4</v>
      </c>
      <c r="I6" s="12">
        <v>9</v>
      </c>
      <c r="J6" s="12">
        <v>2</v>
      </c>
      <c r="K6" s="12">
        <v>8</v>
      </c>
      <c r="L6" s="12">
        <v>16</v>
      </c>
      <c r="M6" s="56">
        <v>1</v>
      </c>
      <c r="N6" s="56">
        <v>4</v>
      </c>
      <c r="O6" s="56">
        <v>16</v>
      </c>
      <c r="P6" s="56">
        <v>7</v>
      </c>
      <c r="Q6" s="56">
        <v>4</v>
      </c>
      <c r="R6" s="56">
        <v>3</v>
      </c>
      <c r="S6" s="56">
        <v>4</v>
      </c>
      <c r="T6" s="56">
        <v>14</v>
      </c>
      <c r="U6" s="56">
        <v>14</v>
      </c>
      <c r="V6" s="69">
        <f t="shared" si="0"/>
        <v>131</v>
      </c>
      <c r="W6" s="69">
        <f t="shared" si="1"/>
        <v>16</v>
      </c>
      <c r="X6" s="69">
        <f t="shared" si="2"/>
        <v>16</v>
      </c>
      <c r="Y6" s="69">
        <f t="shared" si="3"/>
        <v>16</v>
      </c>
      <c r="Z6" s="69">
        <f t="shared" si="4"/>
        <v>48</v>
      </c>
      <c r="AA6" s="69">
        <f t="shared" si="5"/>
        <v>83</v>
      </c>
      <c r="AB6" s="81">
        <v>5</v>
      </c>
    </row>
    <row r="7" spans="1:34" x14ac:dyDescent="0.35">
      <c r="A7" s="93" t="s">
        <v>224</v>
      </c>
      <c r="B7" s="12">
        <v>5596</v>
      </c>
      <c r="C7" s="12" t="s">
        <v>109</v>
      </c>
      <c r="D7" s="12" t="s">
        <v>110</v>
      </c>
      <c r="E7" s="12">
        <v>4</v>
      </c>
      <c r="F7" s="12">
        <v>1</v>
      </c>
      <c r="G7" s="12">
        <v>4</v>
      </c>
      <c r="H7" s="12">
        <v>16</v>
      </c>
      <c r="I7" s="12">
        <v>4</v>
      </c>
      <c r="J7" s="12">
        <v>4</v>
      </c>
      <c r="K7" s="12">
        <v>16</v>
      </c>
      <c r="L7" s="12">
        <v>16</v>
      </c>
      <c r="M7" s="56">
        <v>8</v>
      </c>
      <c r="N7" s="56">
        <v>8</v>
      </c>
      <c r="O7" s="56">
        <v>10</v>
      </c>
      <c r="P7" s="56">
        <v>16</v>
      </c>
      <c r="Q7" s="56">
        <v>6</v>
      </c>
      <c r="R7" s="56">
        <v>8</v>
      </c>
      <c r="S7" s="56">
        <v>3</v>
      </c>
      <c r="T7" s="56">
        <v>2</v>
      </c>
      <c r="U7" s="56">
        <v>7</v>
      </c>
      <c r="V7" s="69">
        <f t="shared" si="0"/>
        <v>133</v>
      </c>
      <c r="W7" s="69">
        <f t="shared" si="1"/>
        <v>16</v>
      </c>
      <c r="X7" s="69">
        <f t="shared" si="2"/>
        <v>16</v>
      </c>
      <c r="Y7" s="69">
        <f t="shared" si="3"/>
        <v>16</v>
      </c>
      <c r="Z7" s="69">
        <f t="shared" si="4"/>
        <v>48</v>
      </c>
      <c r="AA7" s="69">
        <f t="shared" si="5"/>
        <v>85</v>
      </c>
      <c r="AB7" s="81">
        <v>6</v>
      </c>
    </row>
    <row r="8" spans="1:34" x14ac:dyDescent="0.35">
      <c r="A8" s="93" t="s">
        <v>224</v>
      </c>
      <c r="B8" s="12">
        <v>1000</v>
      </c>
      <c r="C8" s="12" t="s">
        <v>121</v>
      </c>
      <c r="D8" s="12" t="s">
        <v>122</v>
      </c>
      <c r="E8" s="12">
        <v>1</v>
      </c>
      <c r="F8" s="12">
        <v>13</v>
      </c>
      <c r="G8" s="12">
        <v>16</v>
      </c>
      <c r="H8" s="12">
        <v>16</v>
      </c>
      <c r="I8" s="12">
        <v>16</v>
      </c>
      <c r="J8" s="12">
        <v>9</v>
      </c>
      <c r="K8" s="12">
        <v>7</v>
      </c>
      <c r="L8" s="12">
        <v>16</v>
      </c>
      <c r="M8" s="56">
        <v>6.5</v>
      </c>
      <c r="N8" s="56">
        <v>11</v>
      </c>
      <c r="O8" s="56">
        <v>7</v>
      </c>
      <c r="P8" s="56">
        <v>5</v>
      </c>
      <c r="Q8" s="56">
        <v>7</v>
      </c>
      <c r="R8" s="56">
        <v>4</v>
      </c>
      <c r="S8" s="56">
        <v>16</v>
      </c>
      <c r="T8" s="56">
        <v>3</v>
      </c>
      <c r="U8" s="56">
        <v>3</v>
      </c>
      <c r="V8" s="69">
        <f t="shared" si="0"/>
        <v>156.5</v>
      </c>
      <c r="W8" s="69">
        <f t="shared" si="1"/>
        <v>16</v>
      </c>
      <c r="X8" s="69">
        <f t="shared" si="2"/>
        <v>16</v>
      </c>
      <c r="Y8" s="69">
        <f t="shared" si="3"/>
        <v>16</v>
      </c>
      <c r="Z8" s="69">
        <f t="shared" si="4"/>
        <v>48</v>
      </c>
      <c r="AA8" s="69">
        <f t="shared" si="5"/>
        <v>108.5</v>
      </c>
      <c r="AB8" s="81">
        <v>7</v>
      </c>
    </row>
    <row r="9" spans="1:34" x14ac:dyDescent="0.35">
      <c r="A9" s="93" t="s">
        <v>224</v>
      </c>
      <c r="B9" s="12">
        <v>7137</v>
      </c>
      <c r="C9" s="12" t="s">
        <v>111</v>
      </c>
      <c r="D9" s="12" t="s">
        <v>112</v>
      </c>
      <c r="E9" s="12">
        <v>9</v>
      </c>
      <c r="F9" s="12">
        <v>6</v>
      </c>
      <c r="G9" s="12">
        <v>16</v>
      </c>
      <c r="H9" s="12">
        <v>16</v>
      </c>
      <c r="I9" s="12">
        <v>13</v>
      </c>
      <c r="J9" s="12">
        <v>5</v>
      </c>
      <c r="K9" s="12">
        <v>3</v>
      </c>
      <c r="L9" s="12">
        <v>1</v>
      </c>
      <c r="M9" s="56">
        <v>4</v>
      </c>
      <c r="N9" s="56">
        <v>6</v>
      </c>
      <c r="O9" s="56">
        <v>5</v>
      </c>
      <c r="P9" s="56">
        <v>16</v>
      </c>
      <c r="Q9" s="56">
        <v>16</v>
      </c>
      <c r="R9" s="56">
        <v>16</v>
      </c>
      <c r="S9" s="56">
        <v>9</v>
      </c>
      <c r="T9" s="56">
        <v>14</v>
      </c>
      <c r="U9" s="56">
        <v>5</v>
      </c>
      <c r="V9" s="69">
        <f t="shared" si="0"/>
        <v>160</v>
      </c>
      <c r="W9" s="69">
        <f t="shared" si="1"/>
        <v>16</v>
      </c>
      <c r="X9" s="69">
        <f t="shared" si="2"/>
        <v>16</v>
      </c>
      <c r="Y9" s="69">
        <f t="shared" si="3"/>
        <v>16</v>
      </c>
      <c r="Z9" s="69">
        <f t="shared" si="4"/>
        <v>48</v>
      </c>
      <c r="AA9" s="69">
        <f t="shared" si="5"/>
        <v>112</v>
      </c>
      <c r="AB9" s="81">
        <v>8</v>
      </c>
    </row>
    <row r="10" spans="1:34" x14ac:dyDescent="0.35">
      <c r="A10" s="93" t="s">
        <v>224</v>
      </c>
      <c r="B10" s="12">
        <v>4397</v>
      </c>
      <c r="C10" s="12" t="s">
        <v>117</v>
      </c>
      <c r="D10" s="12" t="s">
        <v>118</v>
      </c>
      <c r="E10" s="12">
        <v>12</v>
      </c>
      <c r="F10" s="12">
        <v>9</v>
      </c>
      <c r="G10" s="12">
        <v>8</v>
      </c>
      <c r="H10" s="12">
        <v>16</v>
      </c>
      <c r="I10" s="12">
        <v>6</v>
      </c>
      <c r="J10" s="12">
        <v>8</v>
      </c>
      <c r="K10" s="12">
        <v>16</v>
      </c>
      <c r="L10" s="12">
        <v>16</v>
      </c>
      <c r="M10" s="56">
        <v>9</v>
      </c>
      <c r="N10" s="56">
        <v>16</v>
      </c>
      <c r="O10" s="56">
        <v>1</v>
      </c>
      <c r="P10" s="56">
        <v>6</v>
      </c>
      <c r="Q10" s="56">
        <v>16</v>
      </c>
      <c r="R10" s="56">
        <v>16</v>
      </c>
      <c r="S10" s="56">
        <v>2</v>
      </c>
      <c r="T10" s="56">
        <v>10</v>
      </c>
      <c r="U10" s="56">
        <v>9</v>
      </c>
      <c r="V10" s="69">
        <f t="shared" si="0"/>
        <v>176</v>
      </c>
      <c r="W10" s="69">
        <f t="shared" si="1"/>
        <v>16</v>
      </c>
      <c r="X10" s="69">
        <f t="shared" si="2"/>
        <v>16</v>
      </c>
      <c r="Y10" s="69">
        <f t="shared" si="3"/>
        <v>16</v>
      </c>
      <c r="Z10" s="69">
        <f t="shared" si="4"/>
        <v>48</v>
      </c>
      <c r="AA10" s="69">
        <f t="shared" si="5"/>
        <v>128</v>
      </c>
      <c r="AB10" s="81">
        <v>9</v>
      </c>
    </row>
    <row r="11" spans="1:34" x14ac:dyDescent="0.35">
      <c r="A11" s="93" t="s">
        <v>224</v>
      </c>
      <c r="B11" s="12">
        <v>22</v>
      </c>
      <c r="C11" s="12" t="s">
        <v>113</v>
      </c>
      <c r="D11" s="12" t="s">
        <v>114</v>
      </c>
      <c r="E11" s="12">
        <v>5</v>
      </c>
      <c r="F11" s="12">
        <v>4</v>
      </c>
      <c r="G11" s="12">
        <v>16</v>
      </c>
      <c r="H11" s="12">
        <v>16</v>
      </c>
      <c r="I11" s="12">
        <v>7</v>
      </c>
      <c r="J11" s="12">
        <v>1</v>
      </c>
      <c r="K11" s="12">
        <v>16</v>
      </c>
      <c r="L11" s="12">
        <v>16</v>
      </c>
      <c r="M11" s="56">
        <v>16</v>
      </c>
      <c r="N11" s="56">
        <v>9</v>
      </c>
      <c r="O11" s="56">
        <v>3</v>
      </c>
      <c r="P11" s="56">
        <v>8</v>
      </c>
      <c r="Q11" s="56">
        <v>16</v>
      </c>
      <c r="R11" s="56">
        <v>10</v>
      </c>
      <c r="S11" s="56">
        <v>16</v>
      </c>
      <c r="T11" s="56">
        <v>9</v>
      </c>
      <c r="U11" s="56">
        <v>11</v>
      </c>
      <c r="V11" s="69">
        <f t="shared" si="0"/>
        <v>179</v>
      </c>
      <c r="W11" s="69">
        <f t="shared" si="1"/>
        <v>16</v>
      </c>
      <c r="X11" s="69">
        <f t="shared" si="2"/>
        <v>16</v>
      </c>
      <c r="Y11" s="69">
        <f t="shared" si="3"/>
        <v>16</v>
      </c>
      <c r="Z11" s="69">
        <f t="shared" si="4"/>
        <v>48</v>
      </c>
      <c r="AA11" s="69">
        <f t="shared" si="5"/>
        <v>131</v>
      </c>
      <c r="AB11" s="81">
        <v>10</v>
      </c>
    </row>
    <row r="12" spans="1:34" x14ac:dyDescent="0.35">
      <c r="A12" s="93" t="s">
        <v>224</v>
      </c>
      <c r="B12" s="12">
        <v>6402</v>
      </c>
      <c r="C12" s="12" t="s">
        <v>115</v>
      </c>
      <c r="D12" s="12" t="s">
        <v>116</v>
      </c>
      <c r="E12" s="12">
        <v>8</v>
      </c>
      <c r="F12" s="12">
        <v>10</v>
      </c>
      <c r="G12" s="12">
        <v>16</v>
      </c>
      <c r="H12" s="12">
        <v>16</v>
      </c>
      <c r="I12" s="12">
        <v>1</v>
      </c>
      <c r="J12" s="12">
        <v>16</v>
      </c>
      <c r="K12" s="12">
        <v>16</v>
      </c>
      <c r="L12" s="12">
        <v>2</v>
      </c>
      <c r="M12" s="56">
        <v>16</v>
      </c>
      <c r="N12" s="56">
        <v>2</v>
      </c>
      <c r="O12" s="56">
        <v>16</v>
      </c>
      <c r="P12" s="56">
        <v>16</v>
      </c>
      <c r="Q12" s="56">
        <v>16</v>
      </c>
      <c r="R12" s="56">
        <v>2</v>
      </c>
      <c r="S12" s="56">
        <v>16</v>
      </c>
      <c r="T12" s="56">
        <v>14</v>
      </c>
      <c r="U12" s="56">
        <v>14</v>
      </c>
      <c r="V12" s="69">
        <f t="shared" si="0"/>
        <v>197</v>
      </c>
      <c r="W12" s="69">
        <f t="shared" si="1"/>
        <v>16</v>
      </c>
      <c r="X12" s="69">
        <f t="shared" si="2"/>
        <v>16</v>
      </c>
      <c r="Y12" s="69">
        <f t="shared" si="3"/>
        <v>16</v>
      </c>
      <c r="Z12" s="69">
        <f t="shared" si="4"/>
        <v>48</v>
      </c>
      <c r="AA12" s="69">
        <f t="shared" si="5"/>
        <v>149</v>
      </c>
      <c r="AB12" s="81">
        <v>11</v>
      </c>
    </row>
    <row r="13" spans="1:34" x14ac:dyDescent="0.35">
      <c r="A13" s="93" t="s">
        <v>224</v>
      </c>
      <c r="B13" s="12">
        <v>4302</v>
      </c>
      <c r="C13" s="12" t="s">
        <v>128</v>
      </c>
      <c r="D13" s="12" t="s">
        <v>129</v>
      </c>
      <c r="E13" s="12">
        <v>16</v>
      </c>
      <c r="F13" s="12">
        <v>12</v>
      </c>
      <c r="G13" s="12">
        <v>16</v>
      </c>
      <c r="H13" s="12">
        <v>16</v>
      </c>
      <c r="I13" s="12">
        <v>12</v>
      </c>
      <c r="J13" s="12">
        <v>16</v>
      </c>
      <c r="K13" s="12">
        <v>16</v>
      </c>
      <c r="L13" s="12">
        <v>16</v>
      </c>
      <c r="M13" s="56">
        <v>16</v>
      </c>
      <c r="N13" s="56">
        <v>16</v>
      </c>
      <c r="O13" s="56">
        <v>9</v>
      </c>
      <c r="P13" s="56">
        <v>16</v>
      </c>
      <c r="Q13" s="56">
        <v>5</v>
      </c>
      <c r="R13" s="56">
        <v>1</v>
      </c>
      <c r="S13" s="56">
        <v>8</v>
      </c>
      <c r="T13" s="56">
        <v>11</v>
      </c>
      <c r="U13" s="56">
        <v>1</v>
      </c>
      <c r="V13" s="69">
        <f t="shared" si="0"/>
        <v>203</v>
      </c>
      <c r="W13" s="69">
        <f t="shared" si="1"/>
        <v>16</v>
      </c>
      <c r="X13" s="69">
        <f t="shared" si="2"/>
        <v>16</v>
      </c>
      <c r="Y13" s="69">
        <f t="shared" si="3"/>
        <v>16</v>
      </c>
      <c r="Z13" s="69">
        <f t="shared" si="4"/>
        <v>48</v>
      </c>
      <c r="AA13" s="69">
        <f t="shared" si="5"/>
        <v>155</v>
      </c>
      <c r="AB13" s="81">
        <v>12</v>
      </c>
    </row>
    <row r="14" spans="1:34" x14ac:dyDescent="0.35">
      <c r="A14" s="93" t="s">
        <v>224</v>
      </c>
      <c r="B14" s="12">
        <v>3352</v>
      </c>
      <c r="C14" s="12" t="s">
        <v>119</v>
      </c>
      <c r="D14" s="12" t="s">
        <v>120</v>
      </c>
      <c r="E14" s="12">
        <v>10</v>
      </c>
      <c r="F14" s="12">
        <v>16</v>
      </c>
      <c r="G14" s="12">
        <v>5</v>
      </c>
      <c r="H14" s="12">
        <v>16</v>
      </c>
      <c r="I14" s="12">
        <v>11</v>
      </c>
      <c r="J14" s="12">
        <v>16</v>
      </c>
      <c r="K14" s="12">
        <v>2</v>
      </c>
      <c r="L14" s="12">
        <v>16</v>
      </c>
      <c r="M14" s="56">
        <v>5</v>
      </c>
      <c r="N14" s="56">
        <v>10</v>
      </c>
      <c r="O14" s="56">
        <v>16</v>
      </c>
      <c r="P14" s="56">
        <v>16</v>
      </c>
      <c r="Q14" s="56">
        <v>16</v>
      </c>
      <c r="R14" s="56">
        <v>16</v>
      </c>
      <c r="S14" s="56">
        <v>7</v>
      </c>
      <c r="T14" s="56">
        <v>14</v>
      </c>
      <c r="U14" s="56">
        <v>14</v>
      </c>
      <c r="V14" s="69">
        <f t="shared" si="0"/>
        <v>206</v>
      </c>
      <c r="W14" s="69">
        <f t="shared" si="1"/>
        <v>16</v>
      </c>
      <c r="X14" s="69">
        <f t="shared" si="2"/>
        <v>16</v>
      </c>
      <c r="Y14" s="69">
        <f t="shared" si="3"/>
        <v>16</v>
      </c>
      <c r="Z14" s="69">
        <f t="shared" si="4"/>
        <v>48</v>
      </c>
      <c r="AA14" s="69">
        <f t="shared" si="5"/>
        <v>158</v>
      </c>
      <c r="AB14" s="81">
        <v>13</v>
      </c>
    </row>
    <row r="15" spans="1:34" x14ac:dyDescent="0.35">
      <c r="A15" s="93" t="s">
        <v>224</v>
      </c>
      <c r="B15" s="12" t="s">
        <v>123</v>
      </c>
      <c r="C15" s="12" t="s">
        <v>124</v>
      </c>
      <c r="D15" s="12" t="s">
        <v>125</v>
      </c>
      <c r="E15" s="12">
        <v>16</v>
      </c>
      <c r="F15" s="12">
        <v>5</v>
      </c>
      <c r="G15" s="12">
        <v>8</v>
      </c>
      <c r="H15" s="12">
        <v>16</v>
      </c>
      <c r="I15" s="12">
        <v>16</v>
      </c>
      <c r="J15" s="12">
        <v>6</v>
      </c>
      <c r="K15" s="12">
        <v>16</v>
      </c>
      <c r="L15" s="12">
        <v>16</v>
      </c>
      <c r="M15" s="56">
        <v>16</v>
      </c>
      <c r="N15" s="56">
        <v>16</v>
      </c>
      <c r="O15" s="56">
        <v>12</v>
      </c>
      <c r="P15" s="56">
        <v>16</v>
      </c>
      <c r="Q15" s="56">
        <v>16</v>
      </c>
      <c r="R15" s="56">
        <v>16</v>
      </c>
      <c r="S15" s="56">
        <v>9</v>
      </c>
      <c r="T15" s="56">
        <v>6</v>
      </c>
      <c r="U15" s="56">
        <v>10</v>
      </c>
      <c r="V15" s="69">
        <f t="shared" si="0"/>
        <v>216</v>
      </c>
      <c r="W15" s="69">
        <f t="shared" si="1"/>
        <v>16</v>
      </c>
      <c r="X15" s="69">
        <f t="shared" si="2"/>
        <v>16</v>
      </c>
      <c r="Y15" s="69">
        <f t="shared" si="3"/>
        <v>16</v>
      </c>
      <c r="Z15" s="69">
        <f t="shared" si="4"/>
        <v>48</v>
      </c>
      <c r="AA15" s="69">
        <f t="shared" si="5"/>
        <v>168</v>
      </c>
      <c r="AB15" s="81">
        <v>14</v>
      </c>
    </row>
    <row r="16" spans="1:34" x14ac:dyDescent="0.35">
      <c r="A16" s="93" t="s">
        <v>224</v>
      </c>
      <c r="B16" s="12">
        <v>111</v>
      </c>
      <c r="C16" s="12" t="s">
        <v>126</v>
      </c>
      <c r="D16" s="12" t="s">
        <v>127</v>
      </c>
      <c r="E16" s="12">
        <v>11</v>
      </c>
      <c r="F16" s="12">
        <v>16</v>
      </c>
      <c r="G16" s="12">
        <v>16</v>
      </c>
      <c r="H16" s="12">
        <v>16</v>
      </c>
      <c r="I16" s="12">
        <v>5</v>
      </c>
      <c r="J16" s="12">
        <v>16</v>
      </c>
      <c r="K16" s="12">
        <v>16</v>
      </c>
      <c r="L16" s="12">
        <v>16</v>
      </c>
      <c r="M16" s="56">
        <v>11</v>
      </c>
      <c r="N16" s="56">
        <v>16</v>
      </c>
      <c r="O16" s="56">
        <v>11</v>
      </c>
      <c r="P16" s="56">
        <v>16</v>
      </c>
      <c r="Q16" s="56">
        <v>16</v>
      </c>
      <c r="R16" s="56">
        <v>16</v>
      </c>
      <c r="S16" s="56">
        <v>16</v>
      </c>
      <c r="T16" s="56">
        <v>8</v>
      </c>
      <c r="U16" s="56">
        <v>8</v>
      </c>
      <c r="V16" s="69">
        <f t="shared" si="0"/>
        <v>230</v>
      </c>
      <c r="W16" s="69">
        <f t="shared" si="1"/>
        <v>16</v>
      </c>
      <c r="X16" s="69">
        <f t="shared" si="2"/>
        <v>16</v>
      </c>
      <c r="Y16" s="69">
        <f t="shared" si="3"/>
        <v>16</v>
      </c>
      <c r="Z16" s="69">
        <f t="shared" si="4"/>
        <v>48</v>
      </c>
      <c r="AA16" s="69">
        <f t="shared" si="5"/>
        <v>182</v>
      </c>
      <c r="AB16" s="81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workbookViewId="0">
      <selection activeCell="W15" sqref="W15"/>
    </sheetView>
  </sheetViews>
  <sheetFormatPr defaultRowHeight="14.5" x14ac:dyDescent="0.35"/>
  <cols>
    <col min="1" max="1" width="5.453125" style="4" customWidth="1"/>
    <col min="2" max="3" width="8.7265625" style="3"/>
    <col min="4" max="4" width="22.1796875" style="3" customWidth="1"/>
    <col min="5" max="5" width="27.54296875" style="3" customWidth="1"/>
    <col min="6" max="6" width="8.7265625" style="17"/>
    <col min="7" max="8" width="8.7265625" style="3"/>
    <col min="9" max="9" width="16.1796875" style="3" customWidth="1"/>
    <col min="10" max="10" width="19.81640625" style="3" customWidth="1"/>
    <col min="11" max="11" width="28" style="3" customWidth="1"/>
    <col min="12" max="12" width="8.7265625" style="17"/>
    <col min="13" max="21" width="8.7265625" style="4"/>
    <col min="22" max="22" width="9.7265625" style="4" customWidth="1"/>
    <col min="23" max="23" width="27.7265625" style="4" customWidth="1"/>
    <col min="24" max="24" width="21.7265625" style="4" customWidth="1"/>
    <col min="25" max="25" width="23.453125" style="4" customWidth="1"/>
    <col min="26" max="27" width="8.7265625" style="4"/>
  </cols>
  <sheetData>
    <row r="1" spans="1:27" s="34" customFormat="1" ht="24" x14ac:dyDescent="0.35">
      <c r="A1" s="87" t="s">
        <v>220</v>
      </c>
      <c r="B1" s="31" t="s">
        <v>0</v>
      </c>
      <c r="C1" s="31" t="s">
        <v>2</v>
      </c>
      <c r="D1" s="31" t="s">
        <v>3</v>
      </c>
      <c r="E1" s="31" t="s">
        <v>4</v>
      </c>
      <c r="F1" s="88" t="s">
        <v>5</v>
      </c>
      <c r="G1" s="89"/>
      <c r="H1" s="31" t="s">
        <v>0</v>
      </c>
      <c r="I1" s="31" t="s">
        <v>2</v>
      </c>
      <c r="J1" s="31" t="s">
        <v>3</v>
      </c>
      <c r="K1" s="31" t="s">
        <v>4</v>
      </c>
      <c r="L1" s="88" t="s">
        <v>5</v>
      </c>
      <c r="M1" s="90" t="s">
        <v>328</v>
      </c>
      <c r="N1" s="90" t="s">
        <v>329</v>
      </c>
      <c r="O1" s="90" t="s">
        <v>330</v>
      </c>
      <c r="P1" s="90" t="s">
        <v>331</v>
      </c>
      <c r="Q1" s="90" t="s">
        <v>332</v>
      </c>
      <c r="R1" s="90" t="s">
        <v>333</v>
      </c>
      <c r="S1" s="108" t="s">
        <v>334</v>
      </c>
      <c r="T1" s="90"/>
      <c r="U1" s="90"/>
      <c r="V1" s="90"/>
      <c r="W1" s="90"/>
      <c r="X1" s="90"/>
      <c r="Y1" s="90"/>
      <c r="Z1" s="90"/>
      <c r="AA1" s="90"/>
    </row>
    <row r="2" spans="1:27" x14ac:dyDescent="0.35">
      <c r="A2" s="42" t="s">
        <v>222</v>
      </c>
      <c r="B2" s="7">
        <v>1</v>
      </c>
      <c r="C2" s="8" t="s">
        <v>14</v>
      </c>
      <c r="D2" s="8" t="s">
        <v>15</v>
      </c>
      <c r="E2" s="8" t="s">
        <v>319</v>
      </c>
      <c r="F2" s="7">
        <v>16</v>
      </c>
      <c r="H2" s="7">
        <v>1</v>
      </c>
      <c r="I2" s="8" t="s">
        <v>14</v>
      </c>
      <c r="J2" s="8" t="s">
        <v>15</v>
      </c>
      <c r="K2" s="8" t="s">
        <v>319</v>
      </c>
      <c r="L2" s="7">
        <v>18</v>
      </c>
      <c r="N2" s="4">
        <f t="shared" ref="N2:N33" si="0">(F2-L2)/12</f>
        <v>-0.16666666666666666</v>
      </c>
      <c r="O2" s="4">
        <f t="shared" ref="O2:O33" si="1">(B2-H2)</f>
        <v>0</v>
      </c>
      <c r="P2" s="4">
        <f t="shared" ref="P2:P33" si="2">O2*(B2+H2)</f>
        <v>0</v>
      </c>
      <c r="Q2" s="4">
        <f t="shared" ref="Q2:Q33" si="3">(B2+H2)/2</f>
        <v>1</v>
      </c>
      <c r="R2" s="91">
        <f>(Q2/12)*10</f>
        <v>0.83333333333333326</v>
      </c>
      <c r="S2" s="91">
        <v>1</v>
      </c>
      <c r="U2" s="55" t="s">
        <v>0</v>
      </c>
      <c r="V2" s="55" t="s">
        <v>327</v>
      </c>
      <c r="W2" s="55" t="s">
        <v>315</v>
      </c>
      <c r="X2" s="55" t="s">
        <v>3</v>
      </c>
      <c r="Y2" s="55" t="s">
        <v>4</v>
      </c>
    </row>
    <row r="3" spans="1:27" x14ac:dyDescent="0.35">
      <c r="A3" s="42" t="s">
        <v>223</v>
      </c>
      <c r="B3" s="6">
        <v>1</v>
      </c>
      <c r="C3" s="5">
        <v>3608</v>
      </c>
      <c r="D3" s="5" t="s">
        <v>70</v>
      </c>
      <c r="E3" s="5" t="s">
        <v>71</v>
      </c>
      <c r="F3" s="6">
        <v>13.5</v>
      </c>
      <c r="H3" s="6">
        <v>1</v>
      </c>
      <c r="I3" s="5">
        <v>3608</v>
      </c>
      <c r="J3" s="5" t="s">
        <v>70</v>
      </c>
      <c r="K3" s="5" t="s">
        <v>71</v>
      </c>
      <c r="L3" s="6">
        <v>18</v>
      </c>
      <c r="N3" s="4">
        <f t="shared" si="0"/>
        <v>-0.375</v>
      </c>
      <c r="O3" s="4">
        <f t="shared" si="1"/>
        <v>0</v>
      </c>
      <c r="P3" s="4">
        <f t="shared" si="2"/>
        <v>0</v>
      </c>
      <c r="Q3" s="4">
        <f t="shared" si="3"/>
        <v>1</v>
      </c>
      <c r="R3" s="91">
        <f>(Q3/12)*10</f>
        <v>0.83333333333333326</v>
      </c>
      <c r="S3" s="91">
        <v>1</v>
      </c>
      <c r="U3" s="7" t="s">
        <v>318</v>
      </c>
      <c r="V3" s="7"/>
      <c r="W3" s="7" t="s">
        <v>335</v>
      </c>
      <c r="X3" s="8" t="s">
        <v>15</v>
      </c>
      <c r="Y3" s="8" t="s">
        <v>319</v>
      </c>
    </row>
    <row r="4" spans="1:27" x14ac:dyDescent="0.35">
      <c r="A4" s="42" t="s">
        <v>224</v>
      </c>
      <c r="B4" s="11">
        <v>1</v>
      </c>
      <c r="C4" s="12">
        <v>2750</v>
      </c>
      <c r="D4" s="12" t="s">
        <v>97</v>
      </c>
      <c r="E4" s="12" t="s">
        <v>98</v>
      </c>
      <c r="F4" s="11">
        <v>16</v>
      </c>
      <c r="H4" s="11">
        <v>2</v>
      </c>
      <c r="I4" s="12">
        <v>2750</v>
      </c>
      <c r="J4" s="12" t="s">
        <v>97</v>
      </c>
      <c r="K4" s="12" t="s">
        <v>98</v>
      </c>
      <c r="L4" s="11">
        <v>24</v>
      </c>
      <c r="N4" s="4">
        <f t="shared" si="0"/>
        <v>-0.66666666666666663</v>
      </c>
      <c r="O4" s="4">
        <f t="shared" si="1"/>
        <v>-1</v>
      </c>
      <c r="P4" s="4">
        <f t="shared" si="2"/>
        <v>-3</v>
      </c>
      <c r="Q4" s="4">
        <f t="shared" si="3"/>
        <v>1.5</v>
      </c>
      <c r="R4" s="91">
        <f>(Q4/15)*10</f>
        <v>1</v>
      </c>
      <c r="S4" s="91">
        <v>3</v>
      </c>
      <c r="U4" s="59" t="s">
        <v>318</v>
      </c>
      <c r="V4" s="59"/>
      <c r="W4" s="59" t="s">
        <v>335</v>
      </c>
      <c r="X4" s="5" t="s">
        <v>70</v>
      </c>
      <c r="Y4" s="5" t="s">
        <v>71</v>
      </c>
    </row>
    <row r="5" spans="1:27" x14ac:dyDescent="0.35">
      <c r="A5" s="42" t="s">
        <v>224</v>
      </c>
      <c r="B5" s="11">
        <v>2</v>
      </c>
      <c r="C5" s="12" t="s">
        <v>103</v>
      </c>
      <c r="D5" s="12" t="s">
        <v>104</v>
      </c>
      <c r="E5" s="12" t="s">
        <v>105</v>
      </c>
      <c r="F5" s="11">
        <v>27</v>
      </c>
      <c r="H5" s="11">
        <v>1</v>
      </c>
      <c r="I5" s="12" t="s">
        <v>103</v>
      </c>
      <c r="J5" s="12" t="s">
        <v>104</v>
      </c>
      <c r="K5" s="12" t="s">
        <v>105</v>
      </c>
      <c r="L5" s="11">
        <v>22</v>
      </c>
      <c r="N5" s="4">
        <f t="shared" si="0"/>
        <v>0.41666666666666669</v>
      </c>
      <c r="O5" s="4">
        <f t="shared" si="1"/>
        <v>1</v>
      </c>
      <c r="P5" s="4">
        <f t="shared" si="2"/>
        <v>3</v>
      </c>
      <c r="Q5" s="4">
        <f t="shared" si="3"/>
        <v>1.5</v>
      </c>
      <c r="R5" s="91">
        <f>(Q5/15)*10</f>
        <v>1</v>
      </c>
      <c r="S5" s="91">
        <v>3</v>
      </c>
      <c r="U5" s="11" t="s">
        <v>317</v>
      </c>
      <c r="V5" s="11"/>
      <c r="W5" s="11" t="s">
        <v>335</v>
      </c>
      <c r="X5" s="12" t="s">
        <v>97</v>
      </c>
      <c r="Y5" s="12" t="s">
        <v>98</v>
      </c>
    </row>
    <row r="6" spans="1:27" x14ac:dyDescent="0.35">
      <c r="A6" s="42" t="s">
        <v>223</v>
      </c>
      <c r="B6" s="6">
        <v>2</v>
      </c>
      <c r="C6" s="5">
        <v>6694</v>
      </c>
      <c r="D6" s="5" t="s">
        <v>72</v>
      </c>
      <c r="E6" s="5" t="s">
        <v>294</v>
      </c>
      <c r="F6" s="6">
        <v>17</v>
      </c>
      <c r="H6" s="6">
        <v>1</v>
      </c>
      <c r="I6" s="5">
        <v>6694</v>
      </c>
      <c r="J6" s="5" t="s">
        <v>72</v>
      </c>
      <c r="K6" s="5" t="s">
        <v>294</v>
      </c>
      <c r="L6" s="6">
        <v>18</v>
      </c>
      <c r="N6" s="4">
        <f t="shared" si="0"/>
        <v>-8.3333333333333329E-2</v>
      </c>
      <c r="O6" s="4">
        <f t="shared" si="1"/>
        <v>1</v>
      </c>
      <c r="P6" s="4">
        <f t="shared" si="2"/>
        <v>3</v>
      </c>
      <c r="Q6" s="4">
        <f t="shared" si="3"/>
        <v>1.5</v>
      </c>
      <c r="R6" s="91">
        <f>(Q6/12)*10</f>
        <v>1.25</v>
      </c>
      <c r="S6" s="91">
        <v>4</v>
      </c>
      <c r="U6" s="11" t="s">
        <v>317</v>
      </c>
      <c r="V6" s="11"/>
      <c r="W6" s="11" t="s">
        <v>335</v>
      </c>
      <c r="X6" s="12" t="s">
        <v>104</v>
      </c>
      <c r="Y6" s="12" t="s">
        <v>105</v>
      </c>
    </row>
    <row r="7" spans="1:27" x14ac:dyDescent="0.35">
      <c r="A7" s="42" t="s">
        <v>226</v>
      </c>
      <c r="B7" s="9">
        <v>1</v>
      </c>
      <c r="C7" s="10">
        <v>7129</v>
      </c>
      <c r="D7" s="10" t="s">
        <v>50</v>
      </c>
      <c r="E7" s="10" t="s">
        <v>51</v>
      </c>
      <c r="F7" s="9">
        <v>15</v>
      </c>
      <c r="H7" s="9">
        <v>3</v>
      </c>
      <c r="I7" s="10">
        <v>7129</v>
      </c>
      <c r="J7" s="10" t="s">
        <v>50</v>
      </c>
      <c r="K7" s="10" t="s">
        <v>51</v>
      </c>
      <c r="L7" s="9">
        <v>25</v>
      </c>
      <c r="N7" s="4">
        <f t="shared" si="0"/>
        <v>-0.83333333333333337</v>
      </c>
      <c r="O7" s="4">
        <f t="shared" si="1"/>
        <v>-2</v>
      </c>
      <c r="P7" s="4">
        <f t="shared" si="2"/>
        <v>-8</v>
      </c>
      <c r="Q7" s="4">
        <f t="shared" si="3"/>
        <v>2</v>
      </c>
      <c r="R7" s="91">
        <f>(Q7/13)*10</f>
        <v>1.5384615384615385</v>
      </c>
      <c r="S7" s="91">
        <v>5</v>
      </c>
    </row>
    <row r="8" spans="1:27" x14ac:dyDescent="0.35">
      <c r="A8" s="42" t="s">
        <v>224</v>
      </c>
      <c r="B8" s="11">
        <v>2</v>
      </c>
      <c r="C8" s="12">
        <v>6090</v>
      </c>
      <c r="D8" s="12" t="s">
        <v>101</v>
      </c>
      <c r="E8" s="12" t="s">
        <v>102</v>
      </c>
      <c r="F8" s="11">
        <v>27</v>
      </c>
      <c r="H8" s="11">
        <v>3</v>
      </c>
      <c r="I8" s="12">
        <v>6090</v>
      </c>
      <c r="J8" s="12" t="s">
        <v>101</v>
      </c>
      <c r="K8" s="12" t="s">
        <v>102</v>
      </c>
      <c r="L8" s="11">
        <v>25</v>
      </c>
      <c r="N8" s="4">
        <f t="shared" si="0"/>
        <v>0.16666666666666666</v>
      </c>
      <c r="O8" s="4">
        <f t="shared" si="1"/>
        <v>-1</v>
      </c>
      <c r="P8" s="4">
        <f t="shared" si="2"/>
        <v>-5</v>
      </c>
      <c r="Q8" s="4">
        <f t="shared" si="3"/>
        <v>2.5</v>
      </c>
      <c r="R8" s="91">
        <f>(Q8/15)*10</f>
        <v>1.6666666666666665</v>
      </c>
      <c r="S8" s="91">
        <v>6</v>
      </c>
    </row>
    <row r="9" spans="1:27" x14ac:dyDescent="0.35">
      <c r="A9" s="42" t="s">
        <v>225</v>
      </c>
      <c r="B9" s="13">
        <v>2</v>
      </c>
      <c r="C9" s="14">
        <v>5482</v>
      </c>
      <c r="D9" s="14" t="s">
        <v>132</v>
      </c>
      <c r="E9" s="14" t="s">
        <v>133</v>
      </c>
      <c r="F9" s="13">
        <v>13</v>
      </c>
      <c r="H9" s="13">
        <v>3</v>
      </c>
      <c r="I9" s="14">
        <v>5482</v>
      </c>
      <c r="J9" s="14" t="s">
        <v>132</v>
      </c>
      <c r="K9" s="14" t="s">
        <v>133</v>
      </c>
      <c r="L9" s="13">
        <v>28</v>
      </c>
      <c r="N9" s="4">
        <f t="shared" si="0"/>
        <v>-1.25</v>
      </c>
      <c r="O9" s="4">
        <f t="shared" si="1"/>
        <v>-1</v>
      </c>
      <c r="P9" s="4">
        <f t="shared" si="2"/>
        <v>-5</v>
      </c>
      <c r="Q9" s="4">
        <f t="shared" si="3"/>
        <v>2.5</v>
      </c>
      <c r="R9" s="91">
        <f>(Q9/15)*10</f>
        <v>1.6666666666666665</v>
      </c>
      <c r="S9" s="91">
        <v>6</v>
      </c>
    </row>
    <row r="10" spans="1:27" x14ac:dyDescent="0.35">
      <c r="A10" s="42" t="s">
        <v>227</v>
      </c>
      <c r="B10" s="15">
        <v>1</v>
      </c>
      <c r="C10" s="16">
        <v>7130</v>
      </c>
      <c r="D10" s="16" t="s">
        <v>167</v>
      </c>
      <c r="E10" s="16" t="s">
        <v>168</v>
      </c>
      <c r="F10" s="15">
        <v>16</v>
      </c>
      <c r="H10" s="15">
        <v>4</v>
      </c>
      <c r="I10" s="16">
        <v>7130</v>
      </c>
      <c r="J10" s="16" t="s">
        <v>167</v>
      </c>
      <c r="K10" s="16" t="s">
        <v>168</v>
      </c>
      <c r="L10" s="15">
        <v>32</v>
      </c>
      <c r="N10" s="4">
        <f t="shared" si="0"/>
        <v>-1.3333333333333333</v>
      </c>
      <c r="O10" s="4">
        <f t="shared" si="1"/>
        <v>-3</v>
      </c>
      <c r="P10" s="4">
        <f t="shared" si="2"/>
        <v>-15</v>
      </c>
      <c r="Q10" s="4">
        <f t="shared" si="3"/>
        <v>2.5</v>
      </c>
      <c r="R10" s="91">
        <f>(Q10/14)*10</f>
        <v>1.7857142857142858</v>
      </c>
      <c r="S10" s="91">
        <v>8</v>
      </c>
    </row>
    <row r="11" spans="1:27" x14ac:dyDescent="0.35">
      <c r="A11" s="42" t="s">
        <v>224</v>
      </c>
      <c r="B11" s="11">
        <v>2</v>
      </c>
      <c r="C11" s="12">
        <v>807</v>
      </c>
      <c r="D11" s="12" t="s">
        <v>99</v>
      </c>
      <c r="E11" s="12" t="s">
        <v>100</v>
      </c>
      <c r="F11" s="11">
        <v>27</v>
      </c>
      <c r="H11" s="11">
        <v>4</v>
      </c>
      <c r="I11" s="12">
        <v>807</v>
      </c>
      <c r="J11" s="12" t="s">
        <v>99</v>
      </c>
      <c r="K11" s="12" t="s">
        <v>100</v>
      </c>
      <c r="L11" s="11">
        <v>29.5</v>
      </c>
      <c r="N11" s="4">
        <f t="shared" si="0"/>
        <v>-0.20833333333333334</v>
      </c>
      <c r="O11" s="4">
        <f t="shared" si="1"/>
        <v>-2</v>
      </c>
      <c r="P11" s="4">
        <f t="shared" si="2"/>
        <v>-12</v>
      </c>
      <c r="Q11" s="4">
        <f t="shared" si="3"/>
        <v>3</v>
      </c>
      <c r="R11" s="91">
        <f>(Q11/15)*10</f>
        <v>2</v>
      </c>
      <c r="S11" s="91">
        <v>9</v>
      </c>
    </row>
    <row r="12" spans="1:27" x14ac:dyDescent="0.35">
      <c r="A12" s="42" t="s">
        <v>225</v>
      </c>
      <c r="B12" s="13">
        <v>1</v>
      </c>
      <c r="C12" s="14">
        <v>3604</v>
      </c>
      <c r="D12" s="14" t="s">
        <v>130</v>
      </c>
      <c r="E12" s="14" t="s">
        <v>131</v>
      </c>
      <c r="F12" s="13">
        <v>12</v>
      </c>
      <c r="H12" s="13">
        <v>5</v>
      </c>
      <c r="I12" s="14">
        <v>3604</v>
      </c>
      <c r="J12" s="14" t="s">
        <v>130</v>
      </c>
      <c r="K12" s="14" t="s">
        <v>131</v>
      </c>
      <c r="L12" s="13">
        <v>35</v>
      </c>
      <c r="N12" s="4">
        <f t="shared" si="0"/>
        <v>-1.9166666666666667</v>
      </c>
      <c r="O12" s="4">
        <f t="shared" si="1"/>
        <v>-4</v>
      </c>
      <c r="P12" s="4">
        <f t="shared" si="2"/>
        <v>-24</v>
      </c>
      <c r="Q12" s="4">
        <f t="shared" si="3"/>
        <v>3</v>
      </c>
      <c r="R12" s="91">
        <f>(Q12/15)*10</f>
        <v>2</v>
      </c>
      <c r="S12" s="91">
        <v>9</v>
      </c>
    </row>
    <row r="13" spans="1:27" x14ac:dyDescent="0.35">
      <c r="A13" s="42" t="s">
        <v>225</v>
      </c>
      <c r="B13" s="13">
        <v>3</v>
      </c>
      <c r="C13" s="14">
        <v>3649</v>
      </c>
      <c r="D13" s="14" t="s">
        <v>134</v>
      </c>
      <c r="E13" s="14" t="s">
        <v>135</v>
      </c>
      <c r="F13" s="13">
        <v>15</v>
      </c>
      <c r="H13" s="13">
        <v>3</v>
      </c>
      <c r="I13" s="14">
        <v>3649</v>
      </c>
      <c r="J13" s="14" t="s">
        <v>134</v>
      </c>
      <c r="K13" s="14" t="s">
        <v>276</v>
      </c>
      <c r="L13" s="13">
        <v>28</v>
      </c>
      <c r="N13" s="4">
        <f t="shared" si="0"/>
        <v>-1.0833333333333333</v>
      </c>
      <c r="O13" s="4">
        <f t="shared" si="1"/>
        <v>0</v>
      </c>
      <c r="P13" s="4">
        <f t="shared" si="2"/>
        <v>0</v>
      </c>
      <c r="Q13" s="4">
        <f t="shared" si="3"/>
        <v>3</v>
      </c>
      <c r="R13" s="91">
        <f>(Q13/15)*10</f>
        <v>2</v>
      </c>
      <c r="S13" s="91">
        <v>9</v>
      </c>
    </row>
    <row r="14" spans="1:27" x14ac:dyDescent="0.35">
      <c r="A14" s="42" t="s">
        <v>225</v>
      </c>
      <c r="B14" s="13">
        <v>4</v>
      </c>
      <c r="C14" s="14" t="s">
        <v>136</v>
      </c>
      <c r="D14" s="14" t="s">
        <v>137</v>
      </c>
      <c r="E14" s="14" t="s">
        <v>138</v>
      </c>
      <c r="F14" s="13">
        <v>24</v>
      </c>
      <c r="H14" s="13">
        <v>2</v>
      </c>
      <c r="I14" s="14" t="s">
        <v>136</v>
      </c>
      <c r="J14" s="14" t="s">
        <v>137</v>
      </c>
      <c r="K14" s="14" t="s">
        <v>138</v>
      </c>
      <c r="L14" s="13">
        <v>25</v>
      </c>
      <c r="N14" s="4">
        <f t="shared" si="0"/>
        <v>-8.3333333333333329E-2</v>
      </c>
      <c r="O14" s="4">
        <f t="shared" si="1"/>
        <v>2</v>
      </c>
      <c r="P14" s="4">
        <f t="shared" si="2"/>
        <v>12</v>
      </c>
      <c r="Q14" s="4">
        <f t="shared" si="3"/>
        <v>3</v>
      </c>
      <c r="R14" s="91">
        <f>(Q14/15)*10</f>
        <v>2</v>
      </c>
      <c r="S14" s="91">
        <v>9</v>
      </c>
    </row>
    <row r="15" spans="1:27" x14ac:dyDescent="0.35">
      <c r="A15" s="42" t="s">
        <v>223</v>
      </c>
      <c r="B15" s="6">
        <v>2</v>
      </c>
      <c r="C15" s="5">
        <v>6430</v>
      </c>
      <c r="D15" s="5" t="s">
        <v>73</v>
      </c>
      <c r="E15" s="5" t="s">
        <v>74</v>
      </c>
      <c r="F15" s="6">
        <v>17</v>
      </c>
      <c r="H15" s="6">
        <v>3</v>
      </c>
      <c r="I15" s="5">
        <v>6430</v>
      </c>
      <c r="J15" s="5" t="s">
        <v>73</v>
      </c>
      <c r="K15" s="5" t="s">
        <v>74</v>
      </c>
      <c r="L15" s="6">
        <v>23</v>
      </c>
      <c r="N15" s="4">
        <f t="shared" si="0"/>
        <v>-0.5</v>
      </c>
      <c r="O15" s="4">
        <f t="shared" si="1"/>
        <v>-1</v>
      </c>
      <c r="P15" s="4">
        <f t="shared" si="2"/>
        <v>-5</v>
      </c>
      <c r="Q15" s="4">
        <f t="shared" si="3"/>
        <v>2.5</v>
      </c>
      <c r="R15" s="91">
        <f>(Q15/12)*10</f>
        <v>2.0833333333333335</v>
      </c>
      <c r="S15" s="91">
        <v>13</v>
      </c>
    </row>
    <row r="16" spans="1:27" x14ac:dyDescent="0.35">
      <c r="A16" s="42" t="s">
        <v>226</v>
      </c>
      <c r="B16" s="9">
        <v>1</v>
      </c>
      <c r="C16" s="10" t="s">
        <v>47</v>
      </c>
      <c r="D16" s="10" t="s">
        <v>48</v>
      </c>
      <c r="E16" s="10" t="s">
        <v>49</v>
      </c>
      <c r="F16" s="9">
        <v>15</v>
      </c>
      <c r="H16" s="9">
        <v>5</v>
      </c>
      <c r="I16" s="10" t="s">
        <v>47</v>
      </c>
      <c r="J16" s="10" t="s">
        <v>48</v>
      </c>
      <c r="K16" s="10" t="s">
        <v>49</v>
      </c>
      <c r="L16" s="9">
        <v>29</v>
      </c>
      <c r="N16" s="4">
        <f t="shared" si="0"/>
        <v>-1.1666666666666667</v>
      </c>
      <c r="O16" s="4">
        <f t="shared" si="1"/>
        <v>-4</v>
      </c>
      <c r="P16" s="4">
        <f t="shared" si="2"/>
        <v>-24</v>
      </c>
      <c r="Q16" s="4">
        <f t="shared" si="3"/>
        <v>3</v>
      </c>
      <c r="R16" s="91">
        <f>(Q16/13)*10</f>
        <v>2.3076923076923079</v>
      </c>
      <c r="S16" s="91">
        <v>14</v>
      </c>
    </row>
    <row r="17" spans="1:19" x14ac:dyDescent="0.35">
      <c r="A17" s="42" t="s">
        <v>222</v>
      </c>
      <c r="B17" s="7">
        <v>3</v>
      </c>
      <c r="C17" s="8">
        <v>3425</v>
      </c>
      <c r="D17" s="8" t="s">
        <v>20</v>
      </c>
      <c r="E17" s="8" t="s">
        <v>21</v>
      </c>
      <c r="F17" s="7">
        <v>20</v>
      </c>
      <c r="H17" s="7">
        <v>3</v>
      </c>
      <c r="I17" s="8">
        <v>3425</v>
      </c>
      <c r="J17" s="8" t="s">
        <v>20</v>
      </c>
      <c r="K17" s="8" t="s">
        <v>21</v>
      </c>
      <c r="L17" s="7">
        <v>27</v>
      </c>
      <c r="M17" s="4">
        <v>12</v>
      </c>
      <c r="N17" s="4">
        <f t="shared" si="0"/>
        <v>-0.58333333333333337</v>
      </c>
      <c r="O17" s="4">
        <f t="shared" si="1"/>
        <v>0</v>
      </c>
      <c r="P17" s="4">
        <f t="shared" si="2"/>
        <v>0</v>
      </c>
      <c r="Q17" s="4">
        <f t="shared" si="3"/>
        <v>3</v>
      </c>
      <c r="R17" s="91">
        <f>(Q17/12)*10</f>
        <v>2.5</v>
      </c>
      <c r="S17" s="91">
        <v>15</v>
      </c>
    </row>
    <row r="18" spans="1:19" x14ac:dyDescent="0.35">
      <c r="A18" s="42" t="s">
        <v>222</v>
      </c>
      <c r="B18" s="7">
        <v>2</v>
      </c>
      <c r="C18" s="8">
        <v>6635</v>
      </c>
      <c r="D18" s="8" t="s">
        <v>17</v>
      </c>
      <c r="E18" s="8" t="s">
        <v>18</v>
      </c>
      <c r="F18" s="7">
        <v>18</v>
      </c>
      <c r="H18" s="7">
        <v>4</v>
      </c>
      <c r="I18" s="8">
        <v>6635</v>
      </c>
      <c r="J18" s="8" t="s">
        <v>17</v>
      </c>
      <c r="K18" s="8" t="s">
        <v>18</v>
      </c>
      <c r="L18" s="7">
        <v>30</v>
      </c>
      <c r="N18" s="4">
        <f t="shared" si="0"/>
        <v>-1</v>
      </c>
      <c r="O18" s="4">
        <f t="shared" si="1"/>
        <v>-2</v>
      </c>
      <c r="P18" s="4">
        <f t="shared" si="2"/>
        <v>-12</v>
      </c>
      <c r="Q18" s="4">
        <f t="shared" si="3"/>
        <v>3</v>
      </c>
      <c r="R18" s="91">
        <f>(Q18/12)*10</f>
        <v>2.5</v>
      </c>
      <c r="S18" s="91">
        <v>15</v>
      </c>
    </row>
    <row r="19" spans="1:19" x14ac:dyDescent="0.35">
      <c r="A19" s="42" t="s">
        <v>226</v>
      </c>
      <c r="B19" s="9">
        <v>5</v>
      </c>
      <c r="C19" s="10">
        <v>6380</v>
      </c>
      <c r="D19" s="10" t="s">
        <v>53</v>
      </c>
      <c r="E19" s="10" t="s">
        <v>289</v>
      </c>
      <c r="F19" s="9">
        <v>31</v>
      </c>
      <c r="H19" s="9">
        <v>2</v>
      </c>
      <c r="I19" s="10">
        <v>6380</v>
      </c>
      <c r="J19" s="10" t="s">
        <v>53</v>
      </c>
      <c r="K19" s="10" t="s">
        <v>299</v>
      </c>
      <c r="L19" s="9">
        <v>23</v>
      </c>
      <c r="N19" s="4">
        <f t="shared" si="0"/>
        <v>0.66666666666666663</v>
      </c>
      <c r="O19" s="4">
        <f t="shared" si="1"/>
        <v>3</v>
      </c>
      <c r="P19" s="4">
        <f t="shared" si="2"/>
        <v>21</v>
      </c>
      <c r="Q19" s="4">
        <f t="shared" si="3"/>
        <v>3.5</v>
      </c>
      <c r="R19" s="91">
        <f>(Q19/13)*10</f>
        <v>2.6923076923076921</v>
      </c>
      <c r="S19" s="91">
        <v>17</v>
      </c>
    </row>
    <row r="20" spans="1:19" x14ac:dyDescent="0.35">
      <c r="A20" s="42" t="s">
        <v>227</v>
      </c>
      <c r="B20" s="15">
        <v>6</v>
      </c>
      <c r="C20" s="16">
        <v>6772</v>
      </c>
      <c r="D20" s="16" t="s">
        <v>177</v>
      </c>
      <c r="E20" s="16" t="s">
        <v>178</v>
      </c>
      <c r="F20" s="15">
        <v>30</v>
      </c>
      <c r="H20" s="15">
        <v>2</v>
      </c>
      <c r="I20" s="16">
        <v>6772</v>
      </c>
      <c r="J20" s="16" t="s">
        <v>177</v>
      </c>
      <c r="K20" s="16" t="s">
        <v>178</v>
      </c>
      <c r="L20" s="15">
        <v>29</v>
      </c>
      <c r="N20" s="4">
        <f t="shared" si="0"/>
        <v>8.3333333333333329E-2</v>
      </c>
      <c r="O20" s="4">
        <f t="shared" si="1"/>
        <v>4</v>
      </c>
      <c r="P20" s="4">
        <f t="shared" si="2"/>
        <v>32</v>
      </c>
      <c r="Q20" s="4">
        <f t="shared" si="3"/>
        <v>4</v>
      </c>
      <c r="R20" s="91">
        <f>(Q20/14)*10</f>
        <v>2.8571428571428568</v>
      </c>
      <c r="S20" s="91">
        <v>18</v>
      </c>
    </row>
    <row r="21" spans="1:19" x14ac:dyDescent="0.35">
      <c r="A21" s="42" t="s">
        <v>225</v>
      </c>
      <c r="B21" s="13">
        <v>8</v>
      </c>
      <c r="C21" s="14" t="s">
        <v>146</v>
      </c>
      <c r="D21" s="14" t="s">
        <v>147</v>
      </c>
      <c r="E21" s="14" t="s">
        <v>148</v>
      </c>
      <c r="F21" s="13">
        <v>58</v>
      </c>
      <c r="H21" s="13">
        <v>1</v>
      </c>
      <c r="I21" s="14" t="s">
        <v>146</v>
      </c>
      <c r="J21" s="14" t="s">
        <v>147</v>
      </c>
      <c r="K21" s="14" t="s">
        <v>148</v>
      </c>
      <c r="L21" s="13">
        <v>23</v>
      </c>
      <c r="N21" s="4">
        <f t="shared" si="0"/>
        <v>2.9166666666666665</v>
      </c>
      <c r="O21" s="4">
        <f t="shared" si="1"/>
        <v>7</v>
      </c>
      <c r="P21" s="4">
        <f t="shared" si="2"/>
        <v>63</v>
      </c>
      <c r="Q21" s="4">
        <f t="shared" si="3"/>
        <v>4.5</v>
      </c>
      <c r="R21" s="91">
        <f>(Q21/15)*10</f>
        <v>3</v>
      </c>
      <c r="S21" s="91">
        <v>19</v>
      </c>
    </row>
    <row r="22" spans="1:19" x14ac:dyDescent="0.35">
      <c r="A22" s="42" t="s">
        <v>226</v>
      </c>
      <c r="B22" s="9">
        <v>4</v>
      </c>
      <c r="C22" s="10">
        <v>6334</v>
      </c>
      <c r="D22" s="10" t="s">
        <v>52</v>
      </c>
      <c r="E22" s="10" t="s">
        <v>286</v>
      </c>
      <c r="F22" s="9">
        <v>17</v>
      </c>
      <c r="H22" s="9">
        <v>4</v>
      </c>
      <c r="I22" s="10">
        <v>6334</v>
      </c>
      <c r="J22" s="10" t="s">
        <v>52</v>
      </c>
      <c r="K22" s="10" t="s">
        <v>298</v>
      </c>
      <c r="L22" s="9">
        <v>26</v>
      </c>
      <c r="N22" s="4">
        <f t="shared" si="0"/>
        <v>-0.75</v>
      </c>
      <c r="O22" s="4">
        <f t="shared" si="1"/>
        <v>0</v>
      </c>
      <c r="P22" s="4">
        <f t="shared" si="2"/>
        <v>0</v>
      </c>
      <c r="Q22" s="4">
        <f t="shared" si="3"/>
        <v>4</v>
      </c>
      <c r="R22" s="91">
        <f>(Q22/13)*10</f>
        <v>3.0769230769230771</v>
      </c>
      <c r="S22" s="91">
        <v>20</v>
      </c>
    </row>
    <row r="23" spans="1:19" x14ac:dyDescent="0.35">
      <c r="A23" s="42" t="s">
        <v>226</v>
      </c>
      <c r="B23" s="9">
        <v>7</v>
      </c>
      <c r="C23" s="10">
        <v>7073</v>
      </c>
      <c r="D23" s="10" t="s">
        <v>57</v>
      </c>
      <c r="E23" s="10" t="s">
        <v>58</v>
      </c>
      <c r="F23" s="9">
        <v>38</v>
      </c>
      <c r="H23" s="9">
        <v>1</v>
      </c>
      <c r="I23" s="10">
        <v>7073</v>
      </c>
      <c r="J23" s="10" t="s">
        <v>57</v>
      </c>
      <c r="K23" s="10" t="s">
        <v>58</v>
      </c>
      <c r="L23" s="9">
        <v>18</v>
      </c>
      <c r="N23" s="4">
        <f t="shared" si="0"/>
        <v>1.6666666666666667</v>
      </c>
      <c r="O23" s="4">
        <f t="shared" si="1"/>
        <v>6</v>
      </c>
      <c r="P23" s="4">
        <f t="shared" si="2"/>
        <v>48</v>
      </c>
      <c r="Q23" s="4">
        <f t="shared" si="3"/>
        <v>4</v>
      </c>
      <c r="R23" s="91">
        <f>(Q23/13)*10</f>
        <v>3.0769230769230771</v>
      </c>
      <c r="S23" s="91">
        <v>20</v>
      </c>
    </row>
    <row r="24" spans="1:19" x14ac:dyDescent="0.35">
      <c r="A24" s="42" t="s">
        <v>227</v>
      </c>
      <c r="B24" s="15">
        <v>8</v>
      </c>
      <c r="C24" s="16">
        <v>6073</v>
      </c>
      <c r="D24" s="16" t="s">
        <v>181</v>
      </c>
      <c r="E24" s="16" t="s">
        <v>182</v>
      </c>
      <c r="F24" s="15">
        <v>33</v>
      </c>
      <c r="H24" s="15">
        <v>1</v>
      </c>
      <c r="I24" s="16">
        <v>6073</v>
      </c>
      <c r="J24" s="16" t="s">
        <v>181</v>
      </c>
      <c r="K24" s="16" t="s">
        <v>182</v>
      </c>
      <c r="L24" s="15">
        <v>20</v>
      </c>
      <c r="N24" s="4">
        <f t="shared" si="0"/>
        <v>1.0833333333333333</v>
      </c>
      <c r="O24" s="4">
        <f t="shared" si="1"/>
        <v>7</v>
      </c>
      <c r="P24" s="4">
        <f t="shared" si="2"/>
        <v>63</v>
      </c>
      <c r="Q24" s="4">
        <f t="shared" si="3"/>
        <v>4.5</v>
      </c>
      <c r="R24" s="91">
        <f>(Q24/14)*10</f>
        <v>3.2142857142857144</v>
      </c>
      <c r="S24" s="91">
        <v>22</v>
      </c>
    </row>
    <row r="25" spans="1:19" x14ac:dyDescent="0.35">
      <c r="A25" s="42" t="s">
        <v>227</v>
      </c>
      <c r="B25" s="13">
        <v>5</v>
      </c>
      <c r="C25" s="14" t="s">
        <v>139</v>
      </c>
      <c r="D25" s="14" t="s">
        <v>95</v>
      </c>
      <c r="E25" s="14" t="s">
        <v>140</v>
      </c>
      <c r="F25" s="13">
        <v>28</v>
      </c>
      <c r="H25" s="13">
        <v>5</v>
      </c>
      <c r="I25" s="14" t="s">
        <v>139</v>
      </c>
      <c r="J25" s="14" t="s">
        <v>95</v>
      </c>
      <c r="K25" s="14" t="s">
        <v>140</v>
      </c>
      <c r="L25" s="13">
        <v>35</v>
      </c>
      <c r="N25" s="4">
        <f t="shared" si="0"/>
        <v>-0.58333333333333337</v>
      </c>
      <c r="O25" s="4">
        <f t="shared" si="1"/>
        <v>0</v>
      </c>
      <c r="P25" s="4">
        <f t="shared" si="2"/>
        <v>0</v>
      </c>
      <c r="Q25" s="4">
        <f t="shared" si="3"/>
        <v>5</v>
      </c>
      <c r="R25" s="91">
        <f>(Q25/15)*10</f>
        <v>3.333333333333333</v>
      </c>
      <c r="S25" s="91">
        <v>23</v>
      </c>
    </row>
    <row r="26" spans="1:19" x14ac:dyDescent="0.35">
      <c r="A26" s="42" t="s">
        <v>226</v>
      </c>
      <c r="B26" s="9">
        <v>1</v>
      </c>
      <c r="C26" s="10">
        <v>8456</v>
      </c>
      <c r="D26" s="10" t="s">
        <v>45</v>
      </c>
      <c r="E26" s="10" t="s">
        <v>287</v>
      </c>
      <c r="F26" s="9">
        <v>15</v>
      </c>
      <c r="H26" s="9">
        <v>8</v>
      </c>
      <c r="I26" s="10">
        <v>8456</v>
      </c>
      <c r="J26" s="10" t="s">
        <v>45</v>
      </c>
      <c r="K26" s="10" t="s">
        <v>46</v>
      </c>
      <c r="L26" s="9">
        <v>37</v>
      </c>
      <c r="N26" s="4">
        <f t="shared" si="0"/>
        <v>-1.8333333333333333</v>
      </c>
      <c r="O26" s="4">
        <f t="shared" si="1"/>
        <v>-7</v>
      </c>
      <c r="P26" s="4">
        <f t="shared" si="2"/>
        <v>-63</v>
      </c>
      <c r="Q26" s="4">
        <f t="shared" si="3"/>
        <v>4.5</v>
      </c>
      <c r="R26" s="91">
        <f>(Q26/13)*10</f>
        <v>3.4615384615384617</v>
      </c>
      <c r="S26" s="91">
        <v>24</v>
      </c>
    </row>
    <row r="27" spans="1:19" x14ac:dyDescent="0.35">
      <c r="A27" s="42" t="s">
        <v>224</v>
      </c>
      <c r="B27" s="11">
        <v>5</v>
      </c>
      <c r="C27" s="12" t="s">
        <v>106</v>
      </c>
      <c r="D27" s="12" t="s">
        <v>107</v>
      </c>
      <c r="E27" s="12" t="s">
        <v>108</v>
      </c>
      <c r="F27" s="11">
        <v>32</v>
      </c>
      <c r="H27" s="11">
        <v>6</v>
      </c>
      <c r="I27" s="12" t="s">
        <v>106</v>
      </c>
      <c r="J27" s="12" t="s">
        <v>107</v>
      </c>
      <c r="K27" s="12" t="s">
        <v>108</v>
      </c>
      <c r="L27" s="11">
        <v>37</v>
      </c>
      <c r="N27" s="4">
        <f t="shared" si="0"/>
        <v>-0.41666666666666669</v>
      </c>
      <c r="O27" s="4">
        <f t="shared" si="1"/>
        <v>-1</v>
      </c>
      <c r="P27" s="4">
        <f t="shared" si="2"/>
        <v>-11</v>
      </c>
      <c r="Q27" s="4">
        <f t="shared" si="3"/>
        <v>5.5</v>
      </c>
      <c r="R27" s="91">
        <f>(Q27/15)*10</f>
        <v>3.6666666666666665</v>
      </c>
      <c r="S27" s="91">
        <v>25</v>
      </c>
    </row>
    <row r="28" spans="1:19" x14ac:dyDescent="0.35">
      <c r="A28" s="42" t="s">
        <v>222</v>
      </c>
      <c r="B28" s="7">
        <v>4</v>
      </c>
      <c r="C28" s="8">
        <v>4150</v>
      </c>
      <c r="D28" s="8" t="s">
        <v>26</v>
      </c>
      <c r="E28" s="8" t="s">
        <v>27</v>
      </c>
      <c r="F28" s="7">
        <v>30</v>
      </c>
      <c r="H28" s="7">
        <v>5</v>
      </c>
      <c r="I28" s="8">
        <v>4150</v>
      </c>
      <c r="J28" s="8" t="s">
        <v>26</v>
      </c>
      <c r="K28" s="8" t="s">
        <v>27</v>
      </c>
      <c r="L28" s="7">
        <v>33</v>
      </c>
      <c r="N28" s="4">
        <f t="shared" si="0"/>
        <v>-0.25</v>
      </c>
      <c r="O28" s="4">
        <f t="shared" si="1"/>
        <v>-1</v>
      </c>
      <c r="P28" s="4">
        <f t="shared" si="2"/>
        <v>-9</v>
      </c>
      <c r="Q28" s="4">
        <f t="shared" si="3"/>
        <v>4.5</v>
      </c>
      <c r="R28" s="91">
        <f>(Q28/12)*10</f>
        <v>3.75</v>
      </c>
      <c r="S28" s="91">
        <v>26</v>
      </c>
    </row>
    <row r="29" spans="1:19" x14ac:dyDescent="0.35">
      <c r="A29" s="42" t="s">
        <v>222</v>
      </c>
      <c r="B29" s="7">
        <v>7</v>
      </c>
      <c r="C29" s="8">
        <v>7049</v>
      </c>
      <c r="D29" s="8" t="s">
        <v>29</v>
      </c>
      <c r="E29" s="8" t="s">
        <v>280</v>
      </c>
      <c r="F29" s="7">
        <v>33</v>
      </c>
      <c r="H29" s="7">
        <v>2</v>
      </c>
      <c r="I29" s="8">
        <v>7049</v>
      </c>
      <c r="J29" s="8" t="s">
        <v>29</v>
      </c>
      <c r="K29" s="8" t="s">
        <v>280</v>
      </c>
      <c r="L29" s="7">
        <v>26</v>
      </c>
      <c r="N29" s="4">
        <f t="shared" si="0"/>
        <v>0.58333333333333337</v>
      </c>
      <c r="O29" s="4">
        <f t="shared" si="1"/>
        <v>5</v>
      </c>
      <c r="P29" s="4">
        <f t="shared" si="2"/>
        <v>45</v>
      </c>
      <c r="Q29" s="4">
        <f t="shared" si="3"/>
        <v>4.5</v>
      </c>
      <c r="R29" s="91">
        <f>(Q29/12)*10</f>
        <v>3.75</v>
      </c>
      <c r="S29" s="91">
        <v>26</v>
      </c>
    </row>
    <row r="30" spans="1:19" x14ac:dyDescent="0.35">
      <c r="A30" s="42" t="s">
        <v>223</v>
      </c>
      <c r="B30" s="6">
        <v>2</v>
      </c>
      <c r="C30" s="5">
        <v>4540</v>
      </c>
      <c r="D30" s="5" t="s">
        <v>75</v>
      </c>
      <c r="E30" s="5" t="s">
        <v>279</v>
      </c>
      <c r="F30" s="6">
        <v>17</v>
      </c>
      <c r="H30" s="6">
        <v>7</v>
      </c>
      <c r="I30" s="5">
        <v>4540</v>
      </c>
      <c r="J30" s="5" t="s">
        <v>75</v>
      </c>
      <c r="K30" s="5" t="s">
        <v>279</v>
      </c>
      <c r="L30" s="6">
        <v>56</v>
      </c>
      <c r="N30" s="4">
        <f t="shared" si="0"/>
        <v>-3.25</v>
      </c>
      <c r="O30" s="4">
        <f t="shared" si="1"/>
        <v>-5</v>
      </c>
      <c r="P30" s="4">
        <f t="shared" si="2"/>
        <v>-45</v>
      </c>
      <c r="Q30" s="4">
        <f t="shared" si="3"/>
        <v>4.5</v>
      </c>
      <c r="R30" s="91">
        <f>(Q30/12)*10</f>
        <v>3.75</v>
      </c>
      <c r="S30" s="91">
        <v>26</v>
      </c>
    </row>
    <row r="31" spans="1:19" x14ac:dyDescent="0.35">
      <c r="A31" s="42"/>
      <c r="B31" s="15">
        <v>3</v>
      </c>
      <c r="C31" s="16">
        <v>11978</v>
      </c>
      <c r="D31" s="16" t="s">
        <v>171</v>
      </c>
      <c r="E31" s="16" t="s">
        <v>172</v>
      </c>
      <c r="F31" s="15">
        <v>23</v>
      </c>
      <c r="H31" s="15">
        <v>8</v>
      </c>
      <c r="I31" s="16">
        <v>11978</v>
      </c>
      <c r="J31" s="16" t="s">
        <v>171</v>
      </c>
      <c r="K31" s="16" t="s">
        <v>172</v>
      </c>
      <c r="L31" s="15">
        <v>38</v>
      </c>
      <c r="N31" s="4">
        <f t="shared" si="0"/>
        <v>-1.25</v>
      </c>
      <c r="O31" s="4">
        <f t="shared" si="1"/>
        <v>-5</v>
      </c>
      <c r="P31" s="4">
        <f t="shared" si="2"/>
        <v>-55</v>
      </c>
      <c r="Q31" s="4">
        <f t="shared" si="3"/>
        <v>5.5</v>
      </c>
      <c r="R31" s="91">
        <f>(Q31/14)*10</f>
        <v>3.9285714285714284</v>
      </c>
      <c r="S31" s="91">
        <v>29</v>
      </c>
    </row>
    <row r="32" spans="1:19" x14ac:dyDescent="0.35">
      <c r="A32" s="42" t="s">
        <v>223</v>
      </c>
      <c r="B32" s="6">
        <v>6</v>
      </c>
      <c r="C32" s="5" t="s">
        <v>80</v>
      </c>
      <c r="D32" s="5" t="s">
        <v>81</v>
      </c>
      <c r="E32" s="5" t="s">
        <v>82</v>
      </c>
      <c r="F32" s="6">
        <v>24</v>
      </c>
      <c r="H32" s="6">
        <v>4</v>
      </c>
      <c r="I32" s="5" t="s">
        <v>80</v>
      </c>
      <c r="J32" s="5" t="s">
        <v>81</v>
      </c>
      <c r="K32" s="5" t="s">
        <v>82</v>
      </c>
      <c r="L32" s="6">
        <v>31</v>
      </c>
      <c r="N32" s="4">
        <f t="shared" si="0"/>
        <v>-0.58333333333333337</v>
      </c>
      <c r="O32" s="4">
        <f t="shared" si="1"/>
        <v>2</v>
      </c>
      <c r="P32" s="4">
        <f t="shared" si="2"/>
        <v>20</v>
      </c>
      <c r="Q32" s="4">
        <f t="shared" si="3"/>
        <v>5</v>
      </c>
      <c r="R32" s="91">
        <f>(Q32/12)*10</f>
        <v>4.166666666666667</v>
      </c>
      <c r="S32" s="91">
        <v>30</v>
      </c>
    </row>
    <row r="33" spans="1:19" x14ac:dyDescent="0.35">
      <c r="A33" s="42"/>
      <c r="B33" s="15">
        <v>5</v>
      </c>
      <c r="C33" s="16">
        <v>8800</v>
      </c>
      <c r="D33" s="16" t="s">
        <v>175</v>
      </c>
      <c r="E33" s="16" t="s">
        <v>176</v>
      </c>
      <c r="F33" s="15">
        <v>26</v>
      </c>
      <c r="H33" s="15">
        <v>7</v>
      </c>
      <c r="I33" s="16">
        <v>8800</v>
      </c>
      <c r="J33" s="16" t="s">
        <v>175</v>
      </c>
      <c r="K33" s="16" t="s">
        <v>176</v>
      </c>
      <c r="L33" s="15">
        <v>36</v>
      </c>
      <c r="N33" s="4">
        <f t="shared" si="0"/>
        <v>-0.83333333333333337</v>
      </c>
      <c r="O33" s="4">
        <f t="shared" si="1"/>
        <v>-2</v>
      </c>
      <c r="P33" s="4">
        <f t="shared" si="2"/>
        <v>-24</v>
      </c>
      <c r="Q33" s="4">
        <f t="shared" si="3"/>
        <v>6</v>
      </c>
      <c r="R33" s="91">
        <f>(Q33/14)*10</f>
        <v>4.2857142857142856</v>
      </c>
      <c r="S33" s="91">
        <v>31</v>
      </c>
    </row>
    <row r="34" spans="1:19" x14ac:dyDescent="0.35">
      <c r="A34" s="42" t="s">
        <v>224</v>
      </c>
      <c r="B34" s="11">
        <v>6</v>
      </c>
      <c r="C34" s="12">
        <v>5596</v>
      </c>
      <c r="D34" s="12" t="s">
        <v>109</v>
      </c>
      <c r="E34" s="12" t="s">
        <v>110</v>
      </c>
      <c r="F34" s="11">
        <v>33</v>
      </c>
      <c r="H34" s="11">
        <v>7</v>
      </c>
      <c r="I34" s="12">
        <v>5596</v>
      </c>
      <c r="J34" s="12" t="s">
        <v>109</v>
      </c>
      <c r="K34" s="12" t="s">
        <v>110</v>
      </c>
      <c r="L34" s="11">
        <v>42</v>
      </c>
      <c r="N34" s="4">
        <f t="shared" ref="N34:N65" si="4">(F34-L34)/12</f>
        <v>-0.75</v>
      </c>
      <c r="O34" s="4">
        <f t="shared" ref="O34:O65" si="5">(B34-H34)</f>
        <v>-1</v>
      </c>
      <c r="P34" s="4">
        <f t="shared" ref="P34:P65" si="6">O34*(B34+H34)</f>
        <v>-13</v>
      </c>
      <c r="Q34" s="4">
        <f t="shared" ref="Q34:Q65" si="7">(B34+H34)/2</f>
        <v>6.5</v>
      </c>
      <c r="R34" s="91">
        <f>(Q34/15)*10</f>
        <v>4.3333333333333339</v>
      </c>
      <c r="S34" s="91">
        <v>32</v>
      </c>
    </row>
    <row r="35" spans="1:19" x14ac:dyDescent="0.35">
      <c r="A35" s="42" t="s">
        <v>227</v>
      </c>
      <c r="B35" s="15">
        <v>4</v>
      </c>
      <c r="C35" s="16">
        <v>112</v>
      </c>
      <c r="D35" s="16" t="s">
        <v>173</v>
      </c>
      <c r="E35" s="16" t="s">
        <v>174</v>
      </c>
      <c r="F35" s="15">
        <v>24</v>
      </c>
      <c r="H35" s="15">
        <v>9</v>
      </c>
      <c r="I35" s="16">
        <v>112</v>
      </c>
      <c r="J35" s="16" t="s">
        <v>173</v>
      </c>
      <c r="K35" s="16" t="s">
        <v>174</v>
      </c>
      <c r="L35" s="15">
        <v>45</v>
      </c>
      <c r="M35" s="4">
        <v>14</v>
      </c>
      <c r="N35" s="4">
        <f t="shared" si="4"/>
        <v>-1.75</v>
      </c>
      <c r="O35" s="4">
        <f t="shared" si="5"/>
        <v>-5</v>
      </c>
      <c r="P35" s="4">
        <f t="shared" si="6"/>
        <v>-65</v>
      </c>
      <c r="Q35" s="4">
        <f t="shared" si="7"/>
        <v>6.5</v>
      </c>
      <c r="R35" s="91">
        <f>(Q35/14)*10</f>
        <v>4.6428571428571432</v>
      </c>
      <c r="S35" s="91">
        <v>33</v>
      </c>
    </row>
    <row r="36" spans="1:19" x14ac:dyDescent="0.35">
      <c r="A36" s="42"/>
      <c r="B36" s="13">
        <v>7</v>
      </c>
      <c r="C36" s="14" t="s">
        <v>143</v>
      </c>
      <c r="D36" s="14" t="s">
        <v>144</v>
      </c>
      <c r="E36" s="14" t="s">
        <v>145</v>
      </c>
      <c r="F36" s="13">
        <v>37</v>
      </c>
      <c r="H36" s="13">
        <v>7</v>
      </c>
      <c r="I36" s="14" t="s">
        <v>143</v>
      </c>
      <c r="J36" s="14" t="s">
        <v>144</v>
      </c>
      <c r="K36" s="14" t="s">
        <v>145</v>
      </c>
      <c r="L36" s="13">
        <v>40</v>
      </c>
      <c r="N36" s="4">
        <f t="shared" si="4"/>
        <v>-0.25</v>
      </c>
      <c r="O36" s="4">
        <f t="shared" si="5"/>
        <v>0</v>
      </c>
      <c r="P36" s="4">
        <f t="shared" si="6"/>
        <v>0</v>
      </c>
      <c r="Q36" s="4">
        <f t="shared" si="7"/>
        <v>7</v>
      </c>
      <c r="R36" s="91">
        <f>(Q36/15)*10</f>
        <v>4.666666666666667</v>
      </c>
      <c r="S36" s="91">
        <v>34</v>
      </c>
    </row>
    <row r="37" spans="1:19" x14ac:dyDescent="0.35">
      <c r="A37" s="42" t="s">
        <v>225</v>
      </c>
      <c r="B37" s="13">
        <v>6</v>
      </c>
      <c r="C37" s="14">
        <v>210</v>
      </c>
      <c r="D37" s="14" t="s">
        <v>141</v>
      </c>
      <c r="E37" s="14" t="s">
        <v>142</v>
      </c>
      <c r="F37" s="13">
        <v>32</v>
      </c>
      <c r="H37" s="13">
        <v>9</v>
      </c>
      <c r="I37" s="14">
        <v>210</v>
      </c>
      <c r="J37" s="14" t="s">
        <v>141</v>
      </c>
      <c r="K37" s="14" t="s">
        <v>142</v>
      </c>
      <c r="L37" s="13">
        <v>64</v>
      </c>
      <c r="N37" s="4">
        <f t="shared" si="4"/>
        <v>-2.6666666666666665</v>
      </c>
      <c r="O37" s="4">
        <f t="shared" si="5"/>
        <v>-3</v>
      </c>
      <c r="P37" s="4">
        <f t="shared" si="6"/>
        <v>-45</v>
      </c>
      <c r="Q37" s="4">
        <f t="shared" si="7"/>
        <v>7.5</v>
      </c>
      <c r="R37" s="91">
        <f>(Q37/15)*10</f>
        <v>5</v>
      </c>
      <c r="S37" s="91">
        <v>35</v>
      </c>
    </row>
    <row r="38" spans="1:19" x14ac:dyDescent="0.35">
      <c r="A38" s="42" t="s">
        <v>227</v>
      </c>
      <c r="B38" s="15">
        <v>1</v>
      </c>
      <c r="C38" s="16">
        <v>7177</v>
      </c>
      <c r="D38" s="16" t="s">
        <v>169</v>
      </c>
      <c r="E38" s="16" t="s">
        <v>170</v>
      </c>
      <c r="F38" s="15">
        <v>16</v>
      </c>
      <c r="H38" s="15">
        <v>13</v>
      </c>
      <c r="I38" s="16">
        <v>7177</v>
      </c>
      <c r="J38" s="16" t="s">
        <v>169</v>
      </c>
      <c r="K38" s="16" t="s">
        <v>170</v>
      </c>
      <c r="L38" s="15">
        <v>93</v>
      </c>
      <c r="N38" s="4">
        <f t="shared" si="4"/>
        <v>-6.416666666666667</v>
      </c>
      <c r="O38" s="4">
        <f t="shared" si="5"/>
        <v>-12</v>
      </c>
      <c r="P38" s="4">
        <f t="shared" si="6"/>
        <v>-168</v>
      </c>
      <c r="Q38" s="4">
        <f t="shared" si="7"/>
        <v>7</v>
      </c>
      <c r="R38" s="91">
        <f>(Q38/14)*10</f>
        <v>5</v>
      </c>
      <c r="S38" s="91">
        <v>35</v>
      </c>
    </row>
    <row r="39" spans="1:19" x14ac:dyDescent="0.35">
      <c r="A39" s="42" t="s">
        <v>227</v>
      </c>
      <c r="B39" s="15">
        <v>11</v>
      </c>
      <c r="C39" s="16">
        <v>7600</v>
      </c>
      <c r="D39" s="16" t="s">
        <v>188</v>
      </c>
      <c r="E39" s="16" t="s">
        <v>189</v>
      </c>
      <c r="F39" s="15">
        <v>42</v>
      </c>
      <c r="H39" s="15">
        <v>3</v>
      </c>
      <c r="I39" s="16">
        <v>7600</v>
      </c>
      <c r="J39" s="16" t="s">
        <v>188</v>
      </c>
      <c r="K39" s="16" t="s">
        <v>189</v>
      </c>
      <c r="L39" s="15">
        <v>31</v>
      </c>
      <c r="N39" s="4">
        <f t="shared" si="4"/>
        <v>0.91666666666666663</v>
      </c>
      <c r="O39" s="4">
        <f t="shared" si="5"/>
        <v>8</v>
      </c>
      <c r="P39" s="4">
        <f t="shared" si="6"/>
        <v>112</v>
      </c>
      <c r="Q39" s="4">
        <f t="shared" si="7"/>
        <v>7</v>
      </c>
      <c r="R39" s="91">
        <f>(Q39/14)*10</f>
        <v>5</v>
      </c>
      <c r="S39" s="91">
        <v>35</v>
      </c>
    </row>
    <row r="40" spans="1:19" x14ac:dyDescent="0.35">
      <c r="A40" s="42"/>
      <c r="B40" s="15">
        <v>9</v>
      </c>
      <c r="C40" s="16" t="s">
        <v>183</v>
      </c>
      <c r="D40" s="16" t="s">
        <v>184</v>
      </c>
      <c r="E40" s="16" t="s">
        <v>185</v>
      </c>
      <c r="F40" s="15">
        <v>40</v>
      </c>
      <c r="H40" s="15">
        <v>6</v>
      </c>
      <c r="I40" s="16" t="s">
        <v>183</v>
      </c>
      <c r="J40" s="16" t="s">
        <v>184</v>
      </c>
      <c r="K40" s="16" t="s">
        <v>185</v>
      </c>
      <c r="L40" s="15">
        <v>34</v>
      </c>
      <c r="N40" s="4">
        <f t="shared" si="4"/>
        <v>0.5</v>
      </c>
      <c r="O40" s="4">
        <f t="shared" si="5"/>
        <v>3</v>
      </c>
      <c r="P40" s="4">
        <f t="shared" si="6"/>
        <v>45</v>
      </c>
      <c r="Q40" s="4">
        <f t="shared" si="7"/>
        <v>7.5</v>
      </c>
      <c r="R40" s="91">
        <f>(Q40/14)*10</f>
        <v>5.3571428571428568</v>
      </c>
      <c r="S40" s="91">
        <v>38</v>
      </c>
    </row>
    <row r="41" spans="1:19" x14ac:dyDescent="0.35">
      <c r="A41" s="42" t="s">
        <v>226</v>
      </c>
      <c r="B41" s="9">
        <v>7</v>
      </c>
      <c r="C41" s="10">
        <v>4409</v>
      </c>
      <c r="D41" s="10" t="s">
        <v>55</v>
      </c>
      <c r="E41" s="10" t="s">
        <v>56</v>
      </c>
      <c r="F41" s="9">
        <v>38</v>
      </c>
      <c r="H41" s="9">
        <v>7</v>
      </c>
      <c r="I41" s="10">
        <v>4409</v>
      </c>
      <c r="J41" s="10" t="s">
        <v>55</v>
      </c>
      <c r="K41" s="10" t="s">
        <v>56</v>
      </c>
      <c r="L41" s="9">
        <v>35</v>
      </c>
      <c r="N41" s="4">
        <f t="shared" si="4"/>
        <v>0.25</v>
      </c>
      <c r="O41" s="4">
        <f t="shared" si="5"/>
        <v>0</v>
      </c>
      <c r="P41" s="4">
        <f t="shared" si="6"/>
        <v>0</v>
      </c>
      <c r="Q41" s="4">
        <f t="shared" si="7"/>
        <v>7</v>
      </c>
      <c r="R41" s="91">
        <f>(Q41/13)*10</f>
        <v>5.3846153846153841</v>
      </c>
      <c r="S41" s="91">
        <v>39</v>
      </c>
    </row>
    <row r="42" spans="1:19" x14ac:dyDescent="0.35">
      <c r="A42" s="42" t="s">
        <v>223</v>
      </c>
      <c r="B42" s="6">
        <v>8</v>
      </c>
      <c r="C42" s="5" t="s">
        <v>85</v>
      </c>
      <c r="D42" s="5" t="s">
        <v>86</v>
      </c>
      <c r="E42" s="5" t="s">
        <v>87</v>
      </c>
      <c r="F42" s="6">
        <v>44</v>
      </c>
      <c r="H42" s="6">
        <v>5</v>
      </c>
      <c r="I42" s="5" t="s">
        <v>85</v>
      </c>
      <c r="J42" s="5" t="s">
        <v>86</v>
      </c>
      <c r="K42" s="5" t="s">
        <v>87</v>
      </c>
      <c r="L42" s="6">
        <v>37</v>
      </c>
      <c r="N42" s="4">
        <f t="shared" si="4"/>
        <v>0.58333333333333337</v>
      </c>
      <c r="O42" s="4">
        <f t="shared" si="5"/>
        <v>3</v>
      </c>
      <c r="P42" s="4">
        <f t="shared" si="6"/>
        <v>39</v>
      </c>
      <c r="Q42" s="4">
        <f t="shared" si="7"/>
        <v>6.5</v>
      </c>
      <c r="R42" s="91">
        <f>(Q42/12)*10</f>
        <v>5.4166666666666661</v>
      </c>
      <c r="S42" s="91">
        <v>40</v>
      </c>
    </row>
    <row r="43" spans="1:19" x14ac:dyDescent="0.35">
      <c r="A43" s="42" t="s">
        <v>224</v>
      </c>
      <c r="B43" s="11">
        <v>12</v>
      </c>
      <c r="C43" s="12">
        <v>1000</v>
      </c>
      <c r="D43" s="12" t="s">
        <v>121</v>
      </c>
      <c r="E43" s="12" t="s">
        <v>122</v>
      </c>
      <c r="F43" s="11">
        <v>62</v>
      </c>
      <c r="H43" s="11">
        <v>5</v>
      </c>
      <c r="I43" s="12">
        <v>1000</v>
      </c>
      <c r="J43" s="12" t="s">
        <v>121</v>
      </c>
      <c r="K43" s="12" t="s">
        <v>122</v>
      </c>
      <c r="L43" s="11">
        <v>35.5</v>
      </c>
      <c r="N43" s="4">
        <f t="shared" si="4"/>
        <v>2.2083333333333335</v>
      </c>
      <c r="O43" s="4">
        <f t="shared" si="5"/>
        <v>7</v>
      </c>
      <c r="P43" s="4">
        <f t="shared" si="6"/>
        <v>119</v>
      </c>
      <c r="Q43" s="4">
        <f t="shared" si="7"/>
        <v>8.5</v>
      </c>
      <c r="R43" s="91">
        <f>(Q43/15)*10</f>
        <v>5.6666666666666661</v>
      </c>
      <c r="S43" s="91">
        <v>41</v>
      </c>
    </row>
    <row r="44" spans="1:19" x14ac:dyDescent="0.35">
      <c r="A44" s="42" t="s">
        <v>224</v>
      </c>
      <c r="B44" s="11">
        <v>7</v>
      </c>
      <c r="C44" s="12">
        <v>7137</v>
      </c>
      <c r="D44" s="12" t="s">
        <v>111</v>
      </c>
      <c r="E44" s="12" t="s">
        <v>112</v>
      </c>
      <c r="F44" s="11">
        <v>37</v>
      </c>
      <c r="H44" s="11">
        <v>10</v>
      </c>
      <c r="I44" s="12">
        <v>7137</v>
      </c>
      <c r="J44" s="12" t="s">
        <v>111</v>
      </c>
      <c r="K44" s="12" t="s">
        <v>112</v>
      </c>
      <c r="L44" s="11">
        <v>59</v>
      </c>
      <c r="N44" s="4">
        <f t="shared" si="4"/>
        <v>-1.8333333333333333</v>
      </c>
      <c r="O44" s="4">
        <f t="shared" si="5"/>
        <v>-3</v>
      </c>
      <c r="P44" s="4">
        <f t="shared" si="6"/>
        <v>-51</v>
      </c>
      <c r="Q44" s="4">
        <f t="shared" si="7"/>
        <v>8.5</v>
      </c>
      <c r="R44" s="91">
        <f>(Q44/15)*10</f>
        <v>5.6666666666666661</v>
      </c>
      <c r="S44" s="91">
        <v>41</v>
      </c>
    </row>
    <row r="45" spans="1:19" x14ac:dyDescent="0.35">
      <c r="A45" s="42" t="s">
        <v>223</v>
      </c>
      <c r="B45" s="6">
        <v>7</v>
      </c>
      <c r="C45" s="5">
        <v>4115</v>
      </c>
      <c r="D45" s="5" t="s">
        <v>83</v>
      </c>
      <c r="E45" s="5" t="s">
        <v>84</v>
      </c>
      <c r="F45" s="6">
        <v>33</v>
      </c>
      <c r="H45" s="6">
        <v>7</v>
      </c>
      <c r="I45" s="5">
        <v>4115</v>
      </c>
      <c r="J45" s="5" t="s">
        <v>83</v>
      </c>
      <c r="K45" s="5" t="s">
        <v>84</v>
      </c>
      <c r="L45" s="6">
        <v>56</v>
      </c>
      <c r="N45" s="4">
        <f t="shared" si="4"/>
        <v>-1.9166666666666667</v>
      </c>
      <c r="O45" s="4">
        <f t="shared" si="5"/>
        <v>0</v>
      </c>
      <c r="P45" s="4">
        <f t="shared" si="6"/>
        <v>0</v>
      </c>
      <c r="Q45" s="4">
        <f t="shared" si="7"/>
        <v>7</v>
      </c>
      <c r="R45" s="91">
        <f>(Q45/12)*10</f>
        <v>5.8333333333333339</v>
      </c>
      <c r="S45" s="91">
        <v>43</v>
      </c>
    </row>
    <row r="46" spans="1:19" x14ac:dyDescent="0.35">
      <c r="A46" s="42" t="s">
        <v>226</v>
      </c>
      <c r="B46" s="9">
        <v>10</v>
      </c>
      <c r="C46" s="10">
        <v>4389</v>
      </c>
      <c r="D46" s="10" t="s">
        <v>61</v>
      </c>
      <c r="E46" s="10" t="s">
        <v>62</v>
      </c>
      <c r="F46" s="9">
        <v>40</v>
      </c>
      <c r="H46" s="9">
        <v>6</v>
      </c>
      <c r="I46" s="10">
        <v>4389</v>
      </c>
      <c r="J46" s="10" t="s">
        <v>61</v>
      </c>
      <c r="K46" s="10" t="s">
        <v>62</v>
      </c>
      <c r="L46" s="9">
        <v>30</v>
      </c>
      <c r="M46" s="4">
        <v>13</v>
      </c>
      <c r="N46" s="4">
        <f t="shared" si="4"/>
        <v>0.83333333333333337</v>
      </c>
      <c r="O46" s="4">
        <f t="shared" si="5"/>
        <v>4</v>
      </c>
      <c r="P46" s="4">
        <f t="shared" si="6"/>
        <v>64</v>
      </c>
      <c r="Q46" s="4">
        <f t="shared" si="7"/>
        <v>8</v>
      </c>
      <c r="R46" s="91">
        <f>(Q46/13)*10</f>
        <v>6.1538461538461542</v>
      </c>
      <c r="S46" s="91">
        <v>44</v>
      </c>
    </row>
    <row r="47" spans="1:19" x14ac:dyDescent="0.35">
      <c r="A47" s="42" t="s">
        <v>222</v>
      </c>
      <c r="B47" s="7">
        <v>4</v>
      </c>
      <c r="C47" s="8">
        <v>63344</v>
      </c>
      <c r="D47" s="8" t="s">
        <v>22</v>
      </c>
      <c r="E47" s="8" t="s">
        <v>23</v>
      </c>
      <c r="F47" s="7">
        <v>30</v>
      </c>
      <c r="H47" s="7">
        <v>11</v>
      </c>
      <c r="I47" s="8">
        <v>63344</v>
      </c>
      <c r="J47" s="8" t="s">
        <v>22</v>
      </c>
      <c r="K47" s="8" t="s">
        <v>23</v>
      </c>
      <c r="L47" s="7">
        <v>47</v>
      </c>
      <c r="N47" s="4">
        <f t="shared" si="4"/>
        <v>-1.4166666666666667</v>
      </c>
      <c r="O47" s="4">
        <f t="shared" si="5"/>
        <v>-7</v>
      </c>
      <c r="P47" s="4">
        <f t="shared" si="6"/>
        <v>-105</v>
      </c>
      <c r="Q47" s="4">
        <f t="shared" si="7"/>
        <v>7.5</v>
      </c>
      <c r="R47" s="91">
        <f>(Q47/12)*10</f>
        <v>6.25</v>
      </c>
      <c r="S47" s="91">
        <v>45</v>
      </c>
    </row>
    <row r="48" spans="1:19" x14ac:dyDescent="0.35">
      <c r="A48" s="42" t="s">
        <v>224</v>
      </c>
      <c r="B48" s="11">
        <v>8</v>
      </c>
      <c r="C48" s="12">
        <v>22</v>
      </c>
      <c r="D48" s="12" t="s">
        <v>113</v>
      </c>
      <c r="E48" s="12" t="s">
        <v>114</v>
      </c>
      <c r="F48" s="11">
        <v>49</v>
      </c>
      <c r="H48" s="11">
        <v>11</v>
      </c>
      <c r="I48" s="12">
        <v>22</v>
      </c>
      <c r="J48" s="12" t="s">
        <v>113</v>
      </c>
      <c r="K48" s="12" t="s">
        <v>114</v>
      </c>
      <c r="L48" s="11">
        <v>66</v>
      </c>
      <c r="M48" s="4">
        <v>15</v>
      </c>
      <c r="N48" s="4">
        <f t="shared" si="4"/>
        <v>-1.4166666666666667</v>
      </c>
      <c r="O48" s="4">
        <f t="shared" si="5"/>
        <v>-3</v>
      </c>
      <c r="P48" s="4">
        <f t="shared" si="6"/>
        <v>-57</v>
      </c>
      <c r="Q48" s="4">
        <f t="shared" si="7"/>
        <v>9.5</v>
      </c>
      <c r="R48" s="91">
        <f>(Q48/15)*10</f>
        <v>6.333333333333333</v>
      </c>
      <c r="S48" s="91">
        <v>46</v>
      </c>
    </row>
    <row r="49" spans="1:19" x14ac:dyDescent="0.35">
      <c r="A49" s="42" t="s">
        <v>224</v>
      </c>
      <c r="B49" s="11">
        <v>10</v>
      </c>
      <c r="C49" s="12">
        <v>4397</v>
      </c>
      <c r="D49" s="12" t="s">
        <v>117</v>
      </c>
      <c r="E49" s="12" t="s">
        <v>118</v>
      </c>
      <c r="F49" s="11">
        <v>59</v>
      </c>
      <c r="H49" s="11">
        <v>9</v>
      </c>
      <c r="I49" s="12">
        <v>4397</v>
      </c>
      <c r="J49" s="12" t="s">
        <v>117</v>
      </c>
      <c r="K49" s="12" t="s">
        <v>118</v>
      </c>
      <c r="L49" s="11">
        <v>53</v>
      </c>
      <c r="N49" s="4">
        <f t="shared" si="4"/>
        <v>0.5</v>
      </c>
      <c r="O49" s="4">
        <f t="shared" si="5"/>
        <v>1</v>
      </c>
      <c r="P49" s="4">
        <f t="shared" si="6"/>
        <v>19</v>
      </c>
      <c r="Q49" s="4">
        <f t="shared" si="7"/>
        <v>9.5</v>
      </c>
      <c r="R49" s="91">
        <f>(Q49/15)*10</f>
        <v>6.333333333333333</v>
      </c>
      <c r="S49" s="91">
        <v>46</v>
      </c>
    </row>
    <row r="50" spans="1:19" x14ac:dyDescent="0.35">
      <c r="A50" s="42" t="s">
        <v>226</v>
      </c>
      <c r="B50" s="9">
        <v>6</v>
      </c>
      <c r="C50" s="10">
        <v>6027</v>
      </c>
      <c r="D50" s="10" t="s">
        <v>54</v>
      </c>
      <c r="E50" s="10" t="s">
        <v>278</v>
      </c>
      <c r="F50" s="9">
        <v>33</v>
      </c>
      <c r="H50" s="9">
        <v>11</v>
      </c>
      <c r="I50" s="10">
        <v>6027</v>
      </c>
      <c r="J50" s="10" t="s">
        <v>54</v>
      </c>
      <c r="K50" s="10" t="s">
        <v>278</v>
      </c>
      <c r="L50" s="9">
        <v>73</v>
      </c>
      <c r="N50" s="4">
        <f t="shared" si="4"/>
        <v>-3.3333333333333335</v>
      </c>
      <c r="O50" s="4">
        <f t="shared" si="5"/>
        <v>-5</v>
      </c>
      <c r="P50" s="4">
        <f t="shared" si="6"/>
        <v>-85</v>
      </c>
      <c r="Q50" s="4">
        <f t="shared" si="7"/>
        <v>8.5</v>
      </c>
      <c r="R50" s="91">
        <f>(Q50/13)*10</f>
        <v>6.5384615384615383</v>
      </c>
      <c r="S50" s="91">
        <v>48</v>
      </c>
    </row>
    <row r="51" spans="1:19" x14ac:dyDescent="0.35">
      <c r="A51" s="42" t="s">
        <v>225</v>
      </c>
      <c r="B51" s="13">
        <v>11</v>
      </c>
      <c r="C51" s="14">
        <v>118</v>
      </c>
      <c r="D51" s="14" t="s">
        <v>153</v>
      </c>
      <c r="E51" s="14" t="s">
        <v>281</v>
      </c>
      <c r="F51" s="13">
        <v>86</v>
      </c>
      <c r="H51" s="13">
        <v>9</v>
      </c>
      <c r="I51" s="14">
        <v>118</v>
      </c>
      <c r="J51" s="14" t="s">
        <v>153</v>
      </c>
      <c r="K51" s="14" t="s">
        <v>281</v>
      </c>
      <c r="L51" s="13">
        <v>64</v>
      </c>
      <c r="N51" s="4">
        <f t="shared" si="4"/>
        <v>1.8333333333333333</v>
      </c>
      <c r="O51" s="4">
        <f t="shared" si="5"/>
        <v>2</v>
      </c>
      <c r="P51" s="4">
        <f t="shared" si="6"/>
        <v>40</v>
      </c>
      <c r="Q51" s="4">
        <f t="shared" si="7"/>
        <v>10</v>
      </c>
      <c r="R51" s="91">
        <f>(Q51/15)*10</f>
        <v>6.6666666666666661</v>
      </c>
      <c r="S51" s="91">
        <v>49</v>
      </c>
    </row>
    <row r="52" spans="1:19" x14ac:dyDescent="0.35">
      <c r="A52" s="42" t="s">
        <v>225</v>
      </c>
      <c r="B52" s="13">
        <v>9</v>
      </c>
      <c r="C52" s="14">
        <v>1124</v>
      </c>
      <c r="D52" s="14" t="s">
        <v>149</v>
      </c>
      <c r="E52" s="14" t="s">
        <v>150</v>
      </c>
      <c r="F52" s="13">
        <v>76</v>
      </c>
      <c r="H52" s="13">
        <v>11</v>
      </c>
      <c r="I52" s="14">
        <v>1124</v>
      </c>
      <c r="J52" s="14" t="s">
        <v>149</v>
      </c>
      <c r="K52" s="14" t="s">
        <v>150</v>
      </c>
      <c r="L52" s="13">
        <v>66</v>
      </c>
      <c r="N52" s="4">
        <f t="shared" si="4"/>
        <v>0.83333333333333337</v>
      </c>
      <c r="O52" s="4">
        <f t="shared" si="5"/>
        <v>-2</v>
      </c>
      <c r="P52" s="4">
        <f t="shared" si="6"/>
        <v>-40</v>
      </c>
      <c r="Q52" s="4">
        <f t="shared" si="7"/>
        <v>10</v>
      </c>
      <c r="R52" s="91">
        <f>(Q52/15)*10</f>
        <v>6.6666666666666661</v>
      </c>
      <c r="S52" s="91">
        <v>49</v>
      </c>
    </row>
    <row r="53" spans="1:19" x14ac:dyDescent="0.35">
      <c r="A53" s="42" t="s">
        <v>227</v>
      </c>
      <c r="B53" s="15">
        <v>14</v>
      </c>
      <c r="C53" s="16">
        <v>6774</v>
      </c>
      <c r="D53" s="16" t="s">
        <v>194</v>
      </c>
      <c r="E53" s="16" t="s">
        <v>195</v>
      </c>
      <c r="F53" s="15">
        <v>70</v>
      </c>
      <c r="H53" s="15">
        <v>5</v>
      </c>
      <c r="I53" s="16">
        <v>6774</v>
      </c>
      <c r="J53" s="16" t="s">
        <v>194</v>
      </c>
      <c r="K53" s="16" t="s">
        <v>195</v>
      </c>
      <c r="L53" s="15">
        <v>33</v>
      </c>
      <c r="N53" s="4">
        <f t="shared" si="4"/>
        <v>3.0833333333333335</v>
      </c>
      <c r="O53" s="4">
        <f t="shared" si="5"/>
        <v>9</v>
      </c>
      <c r="P53" s="4">
        <f t="shared" si="6"/>
        <v>171</v>
      </c>
      <c r="Q53" s="4">
        <f t="shared" si="7"/>
        <v>9.5</v>
      </c>
      <c r="R53" s="91">
        <f>(Q53/14)*10</f>
        <v>6.7857142857142865</v>
      </c>
      <c r="S53" s="91">
        <v>51</v>
      </c>
    </row>
    <row r="54" spans="1:19" x14ac:dyDescent="0.35">
      <c r="A54" s="42" t="s">
        <v>224</v>
      </c>
      <c r="B54" s="11">
        <v>9</v>
      </c>
      <c r="C54" s="12">
        <v>6402</v>
      </c>
      <c r="D54" s="12" t="s">
        <v>115</v>
      </c>
      <c r="E54" s="12" t="s">
        <v>116</v>
      </c>
      <c r="F54" s="11">
        <v>53</v>
      </c>
      <c r="H54" s="11">
        <v>12</v>
      </c>
      <c r="I54" s="12">
        <v>6402</v>
      </c>
      <c r="J54" s="12" t="s">
        <v>115</v>
      </c>
      <c r="K54" s="12" t="s">
        <v>116</v>
      </c>
      <c r="L54" s="11">
        <v>80</v>
      </c>
      <c r="N54" s="4">
        <f t="shared" si="4"/>
        <v>-2.25</v>
      </c>
      <c r="O54" s="4">
        <f t="shared" si="5"/>
        <v>-3</v>
      </c>
      <c r="P54" s="4">
        <f t="shared" si="6"/>
        <v>-63</v>
      </c>
      <c r="Q54" s="4">
        <f t="shared" si="7"/>
        <v>10.5</v>
      </c>
      <c r="R54" s="91">
        <f>(Q54/15)*10</f>
        <v>7</v>
      </c>
      <c r="S54" s="91">
        <v>52</v>
      </c>
    </row>
    <row r="55" spans="1:19" x14ac:dyDescent="0.35">
      <c r="A55" s="42" t="s">
        <v>222</v>
      </c>
      <c r="B55" s="7">
        <v>9</v>
      </c>
      <c r="C55" s="8">
        <v>4959</v>
      </c>
      <c r="D55" s="8" t="s">
        <v>32</v>
      </c>
      <c r="E55" s="8" t="s">
        <v>33</v>
      </c>
      <c r="F55" s="7">
        <v>43</v>
      </c>
      <c r="H55" s="7">
        <v>8</v>
      </c>
      <c r="I55" s="8">
        <v>4959</v>
      </c>
      <c r="J55" s="8" t="s">
        <v>32</v>
      </c>
      <c r="K55" s="8" t="s">
        <v>33</v>
      </c>
      <c r="L55" s="7">
        <v>41.5</v>
      </c>
      <c r="N55" s="4">
        <f t="shared" si="4"/>
        <v>0.125</v>
      </c>
      <c r="O55" s="4">
        <f t="shared" si="5"/>
        <v>1</v>
      </c>
      <c r="P55" s="4">
        <f t="shared" si="6"/>
        <v>17</v>
      </c>
      <c r="Q55" s="4">
        <f t="shared" si="7"/>
        <v>8.5</v>
      </c>
      <c r="R55" s="91">
        <f>(Q55/12)*10</f>
        <v>7.0833333333333339</v>
      </c>
      <c r="S55" s="91">
        <v>53</v>
      </c>
    </row>
    <row r="56" spans="1:19" x14ac:dyDescent="0.35">
      <c r="A56" s="42" t="s">
        <v>222</v>
      </c>
      <c r="B56" s="7">
        <v>10</v>
      </c>
      <c r="C56" s="8">
        <v>6904</v>
      </c>
      <c r="D56" s="8" t="s">
        <v>34</v>
      </c>
      <c r="E56" s="8" t="s">
        <v>35</v>
      </c>
      <c r="F56" s="7">
        <v>51</v>
      </c>
      <c r="H56" s="7">
        <v>7</v>
      </c>
      <c r="I56" s="8">
        <v>6904</v>
      </c>
      <c r="J56" s="8" t="s">
        <v>34</v>
      </c>
      <c r="K56" s="8" t="s">
        <v>35</v>
      </c>
      <c r="L56" s="7">
        <v>37</v>
      </c>
      <c r="N56" s="4">
        <f t="shared" si="4"/>
        <v>1.1666666666666667</v>
      </c>
      <c r="O56" s="4">
        <f t="shared" si="5"/>
        <v>3</v>
      </c>
      <c r="P56" s="4">
        <f t="shared" si="6"/>
        <v>51</v>
      </c>
      <c r="Q56" s="4">
        <f t="shared" si="7"/>
        <v>8.5</v>
      </c>
      <c r="R56" s="91">
        <f>(Q56/12)*10</f>
        <v>7.0833333333333339</v>
      </c>
      <c r="S56" s="91">
        <v>53</v>
      </c>
    </row>
    <row r="57" spans="1:19" x14ac:dyDescent="0.35">
      <c r="A57" s="42" t="s">
        <v>223</v>
      </c>
      <c r="B57" s="6">
        <v>11</v>
      </c>
      <c r="C57" s="5">
        <v>3127</v>
      </c>
      <c r="D57" s="5" t="s">
        <v>92</v>
      </c>
      <c r="E57" s="5" t="s">
        <v>93</v>
      </c>
      <c r="F57" s="6">
        <v>54</v>
      </c>
      <c r="H57" s="6">
        <v>6</v>
      </c>
      <c r="I57" s="5">
        <v>3127</v>
      </c>
      <c r="J57" s="5" t="s">
        <v>92</v>
      </c>
      <c r="K57" s="5" t="s">
        <v>93</v>
      </c>
      <c r="L57" s="6">
        <v>38</v>
      </c>
      <c r="M57" s="4">
        <v>12</v>
      </c>
      <c r="N57" s="4">
        <f t="shared" si="4"/>
        <v>1.3333333333333333</v>
      </c>
      <c r="O57" s="4">
        <f t="shared" si="5"/>
        <v>5</v>
      </c>
      <c r="P57" s="4">
        <f t="shared" si="6"/>
        <v>85</v>
      </c>
      <c r="Q57" s="4">
        <f t="shared" si="7"/>
        <v>8.5</v>
      </c>
      <c r="R57" s="91">
        <f>(Q57/12)*10</f>
        <v>7.0833333333333339</v>
      </c>
      <c r="S57" s="91">
        <v>53</v>
      </c>
    </row>
    <row r="58" spans="1:19" x14ac:dyDescent="0.35">
      <c r="A58" s="42" t="s">
        <v>223</v>
      </c>
      <c r="B58" s="6">
        <v>5</v>
      </c>
      <c r="C58" s="5" t="s">
        <v>77</v>
      </c>
      <c r="D58" s="5" t="s">
        <v>78</v>
      </c>
      <c r="E58" s="5" t="s">
        <v>79</v>
      </c>
      <c r="F58" s="6">
        <v>20.5</v>
      </c>
      <c r="H58" s="6">
        <v>12</v>
      </c>
      <c r="I58" s="5" t="s">
        <v>77</v>
      </c>
      <c r="J58" s="5" t="s">
        <v>78</v>
      </c>
      <c r="K58" s="5" t="s">
        <v>79</v>
      </c>
      <c r="L58" s="6">
        <v>61</v>
      </c>
      <c r="N58" s="4">
        <f t="shared" si="4"/>
        <v>-3.375</v>
      </c>
      <c r="O58" s="4">
        <f t="shared" si="5"/>
        <v>-7</v>
      </c>
      <c r="P58" s="4">
        <f t="shared" si="6"/>
        <v>-119</v>
      </c>
      <c r="Q58" s="4">
        <f t="shared" si="7"/>
        <v>8.5</v>
      </c>
      <c r="R58" s="91">
        <f>(Q58/12)*10</f>
        <v>7.0833333333333339</v>
      </c>
      <c r="S58" s="91">
        <v>53</v>
      </c>
    </row>
    <row r="59" spans="1:19" x14ac:dyDescent="0.35">
      <c r="A59" s="42" t="s">
        <v>223</v>
      </c>
      <c r="B59" s="6">
        <v>10</v>
      </c>
      <c r="C59" s="5" t="s">
        <v>89</v>
      </c>
      <c r="D59" s="5" t="s">
        <v>90</v>
      </c>
      <c r="E59" s="5" t="s">
        <v>91</v>
      </c>
      <c r="F59" s="6">
        <v>50</v>
      </c>
      <c r="H59" s="6">
        <v>7</v>
      </c>
      <c r="I59" s="5" t="s">
        <v>89</v>
      </c>
      <c r="J59" s="5" t="s">
        <v>90</v>
      </c>
      <c r="K59" s="5" t="s">
        <v>91</v>
      </c>
      <c r="L59" s="6">
        <v>56</v>
      </c>
      <c r="N59" s="4">
        <f t="shared" si="4"/>
        <v>-0.5</v>
      </c>
      <c r="O59" s="4">
        <f t="shared" si="5"/>
        <v>3</v>
      </c>
      <c r="P59" s="4">
        <f t="shared" si="6"/>
        <v>51</v>
      </c>
      <c r="Q59" s="4">
        <f t="shared" si="7"/>
        <v>8.5</v>
      </c>
      <c r="R59" s="91">
        <f>(Q59/12)*10</f>
        <v>7.0833333333333339</v>
      </c>
      <c r="S59" s="91">
        <v>53</v>
      </c>
    </row>
    <row r="60" spans="1:19" x14ac:dyDescent="0.35">
      <c r="A60" s="42" t="s">
        <v>227</v>
      </c>
      <c r="B60" s="15">
        <v>10</v>
      </c>
      <c r="C60" s="16">
        <v>6166</v>
      </c>
      <c r="D60" s="16" t="s">
        <v>186</v>
      </c>
      <c r="E60" s="16" t="s">
        <v>187</v>
      </c>
      <c r="F60" s="15">
        <v>41</v>
      </c>
      <c r="H60" s="15">
        <v>10</v>
      </c>
      <c r="I60" s="16">
        <v>6166</v>
      </c>
      <c r="J60" s="16" t="s">
        <v>186</v>
      </c>
      <c r="K60" s="16" t="s">
        <v>187</v>
      </c>
      <c r="L60" s="15">
        <v>46</v>
      </c>
      <c r="N60" s="4">
        <f t="shared" si="4"/>
        <v>-0.41666666666666669</v>
      </c>
      <c r="O60" s="4">
        <f t="shared" si="5"/>
        <v>0</v>
      </c>
      <c r="P60" s="4">
        <f t="shared" si="6"/>
        <v>0</v>
      </c>
      <c r="Q60" s="4">
        <f t="shared" si="7"/>
        <v>10</v>
      </c>
      <c r="R60" s="91">
        <f>(Q60/14)*10</f>
        <v>7.1428571428571432</v>
      </c>
      <c r="S60" s="91">
        <v>58</v>
      </c>
    </row>
    <row r="61" spans="1:19" x14ac:dyDescent="0.35">
      <c r="A61" s="42" t="s">
        <v>226</v>
      </c>
      <c r="B61" s="9">
        <v>9</v>
      </c>
      <c r="C61" s="10">
        <v>6447</v>
      </c>
      <c r="D61" s="10" t="s">
        <v>59</v>
      </c>
      <c r="E61" s="10" t="s">
        <v>60</v>
      </c>
      <c r="F61" s="9">
        <v>39</v>
      </c>
      <c r="H61" s="9">
        <v>10</v>
      </c>
      <c r="I61" s="10">
        <v>6447</v>
      </c>
      <c r="J61" s="10" t="s">
        <v>59</v>
      </c>
      <c r="K61" s="10" t="s">
        <v>60</v>
      </c>
      <c r="L61" s="9">
        <v>43</v>
      </c>
      <c r="N61" s="4">
        <f t="shared" si="4"/>
        <v>-0.33333333333333331</v>
      </c>
      <c r="O61" s="4">
        <f t="shared" si="5"/>
        <v>-1</v>
      </c>
      <c r="P61" s="4">
        <f t="shared" si="6"/>
        <v>-19</v>
      </c>
      <c r="Q61" s="4">
        <f t="shared" si="7"/>
        <v>9.5</v>
      </c>
      <c r="R61" s="91">
        <f>(Q61/13)*10</f>
        <v>7.3076923076923075</v>
      </c>
      <c r="S61" s="91">
        <v>59</v>
      </c>
    </row>
    <row r="62" spans="1:19" x14ac:dyDescent="0.35">
      <c r="A62" s="42" t="s">
        <v>223</v>
      </c>
      <c r="B62" s="6">
        <v>8</v>
      </c>
      <c r="C62" s="5">
        <v>6927</v>
      </c>
      <c r="D62" s="5" t="s">
        <v>88</v>
      </c>
      <c r="E62" s="5" t="s">
        <v>288</v>
      </c>
      <c r="F62" s="6">
        <v>44</v>
      </c>
      <c r="H62" s="6">
        <v>10</v>
      </c>
      <c r="I62" s="5">
        <v>6927</v>
      </c>
      <c r="J62" s="5" t="s">
        <v>88</v>
      </c>
      <c r="K62" s="5" t="s">
        <v>288</v>
      </c>
      <c r="L62" s="6">
        <v>59</v>
      </c>
      <c r="N62" s="4">
        <f t="shared" si="4"/>
        <v>-1.25</v>
      </c>
      <c r="O62" s="4">
        <f t="shared" si="5"/>
        <v>-2</v>
      </c>
      <c r="P62" s="4">
        <f t="shared" si="6"/>
        <v>-36</v>
      </c>
      <c r="Q62" s="4">
        <f t="shared" si="7"/>
        <v>9</v>
      </c>
      <c r="R62" s="91">
        <f>(Q62/12)*10</f>
        <v>7.5</v>
      </c>
      <c r="S62" s="91">
        <v>60</v>
      </c>
    </row>
    <row r="63" spans="1:19" x14ac:dyDescent="0.35">
      <c r="A63" s="42" t="s">
        <v>227</v>
      </c>
      <c r="B63" s="15">
        <v>7</v>
      </c>
      <c r="C63" s="16">
        <v>227</v>
      </c>
      <c r="D63" s="16" t="s">
        <v>179</v>
      </c>
      <c r="E63" s="16" t="s">
        <v>180</v>
      </c>
      <c r="F63" s="15">
        <v>32</v>
      </c>
      <c r="H63" s="15">
        <v>14</v>
      </c>
      <c r="I63" s="16">
        <v>227</v>
      </c>
      <c r="J63" s="16" t="s">
        <v>179</v>
      </c>
      <c r="K63" s="16" t="s">
        <v>180</v>
      </c>
      <c r="L63" s="15">
        <v>105</v>
      </c>
      <c r="N63" s="4">
        <f t="shared" si="4"/>
        <v>-6.083333333333333</v>
      </c>
      <c r="O63" s="4">
        <f t="shared" si="5"/>
        <v>-7</v>
      </c>
      <c r="P63" s="4">
        <f t="shared" si="6"/>
        <v>-147</v>
      </c>
      <c r="Q63" s="4">
        <f t="shared" si="7"/>
        <v>10.5</v>
      </c>
      <c r="R63" s="91">
        <f>(Q63/14)*10</f>
        <v>7.5</v>
      </c>
      <c r="S63" s="91">
        <v>60</v>
      </c>
    </row>
    <row r="64" spans="1:19" x14ac:dyDescent="0.35">
      <c r="A64" s="42" t="s">
        <v>224</v>
      </c>
      <c r="B64" s="11">
        <v>15</v>
      </c>
      <c r="C64" s="12">
        <v>4302</v>
      </c>
      <c r="D64" s="12" t="s">
        <v>128</v>
      </c>
      <c r="E64" s="12" t="s">
        <v>129</v>
      </c>
      <c r="F64" s="11">
        <v>88</v>
      </c>
      <c r="H64" s="11">
        <v>8</v>
      </c>
      <c r="I64" s="12">
        <v>4302</v>
      </c>
      <c r="J64" s="12" t="s">
        <v>128</v>
      </c>
      <c r="K64" s="12" t="s">
        <v>129</v>
      </c>
      <c r="L64" s="11">
        <v>51</v>
      </c>
      <c r="N64" s="4">
        <f t="shared" si="4"/>
        <v>3.0833333333333335</v>
      </c>
      <c r="O64" s="4">
        <f t="shared" si="5"/>
        <v>7</v>
      </c>
      <c r="P64" s="4">
        <f t="shared" si="6"/>
        <v>161</v>
      </c>
      <c r="Q64" s="4">
        <f t="shared" si="7"/>
        <v>11.5</v>
      </c>
      <c r="R64" s="91">
        <f>(Q64/15)*10</f>
        <v>7.666666666666667</v>
      </c>
      <c r="S64" s="91">
        <v>62</v>
      </c>
    </row>
    <row r="65" spans="1:19" x14ac:dyDescent="0.35">
      <c r="A65" s="42" t="s">
        <v>222</v>
      </c>
      <c r="B65" s="7">
        <v>13</v>
      </c>
      <c r="C65" s="8" t="s">
        <v>40</v>
      </c>
      <c r="D65" s="8" t="s">
        <v>41</v>
      </c>
      <c r="E65" s="8" t="s">
        <v>42</v>
      </c>
      <c r="F65" s="7">
        <v>66</v>
      </c>
      <c r="H65" s="7">
        <v>6</v>
      </c>
      <c r="I65" s="8" t="s">
        <v>40</v>
      </c>
      <c r="J65" s="8" t="s">
        <v>41</v>
      </c>
      <c r="K65" s="8" t="s">
        <v>42</v>
      </c>
      <c r="L65" s="7">
        <v>35</v>
      </c>
      <c r="N65" s="4">
        <f t="shared" si="4"/>
        <v>2.5833333333333335</v>
      </c>
      <c r="O65" s="4">
        <f t="shared" si="5"/>
        <v>7</v>
      </c>
      <c r="P65" s="4">
        <f t="shared" si="6"/>
        <v>133</v>
      </c>
      <c r="Q65" s="4">
        <f t="shared" si="7"/>
        <v>9.5</v>
      </c>
      <c r="R65" s="91">
        <f>(Q65/12)*10</f>
        <v>7.9166666666666661</v>
      </c>
      <c r="S65" s="91">
        <v>63</v>
      </c>
    </row>
    <row r="66" spans="1:19" x14ac:dyDescent="0.35">
      <c r="A66" s="42" t="s">
        <v>224</v>
      </c>
      <c r="B66" s="11">
        <v>11</v>
      </c>
      <c r="C66" s="12">
        <v>3352</v>
      </c>
      <c r="D66" s="12" t="s">
        <v>119</v>
      </c>
      <c r="E66" s="12" t="s">
        <v>120</v>
      </c>
      <c r="F66" s="11">
        <v>60</v>
      </c>
      <c r="H66" s="11">
        <v>13</v>
      </c>
      <c r="I66" s="12">
        <v>3352</v>
      </c>
      <c r="J66" s="12" t="s">
        <v>119</v>
      </c>
      <c r="K66" s="12" t="s">
        <v>120</v>
      </c>
      <c r="L66" s="11">
        <v>82</v>
      </c>
      <c r="N66" s="4">
        <f t="shared" ref="N66:N82" si="8">(F66-L66)/12</f>
        <v>-1.8333333333333333</v>
      </c>
      <c r="O66" s="4">
        <f t="shared" ref="O66:O82" si="9">(B66-H66)</f>
        <v>-2</v>
      </c>
      <c r="P66" s="4">
        <f t="shared" ref="P66:P82" si="10">O66*(B66+H66)</f>
        <v>-48</v>
      </c>
      <c r="Q66" s="4">
        <f t="shared" ref="Q66:Q82" si="11">(B66+H66)/2</f>
        <v>12</v>
      </c>
      <c r="R66" s="91">
        <f>(Q66/15)*10</f>
        <v>8</v>
      </c>
      <c r="S66" s="91">
        <v>64</v>
      </c>
    </row>
    <row r="67" spans="1:19" x14ac:dyDescent="0.35">
      <c r="A67" s="42" t="s">
        <v>225</v>
      </c>
      <c r="B67" s="13">
        <v>12</v>
      </c>
      <c r="C67" s="14" t="s">
        <v>156</v>
      </c>
      <c r="D67" s="14" t="s">
        <v>157</v>
      </c>
      <c r="E67" s="14" t="s">
        <v>283</v>
      </c>
      <c r="F67" s="13">
        <v>95</v>
      </c>
      <c r="H67" s="13">
        <v>12</v>
      </c>
      <c r="I67" s="14" t="s">
        <v>156</v>
      </c>
      <c r="J67" s="14" t="s">
        <v>157</v>
      </c>
      <c r="K67" s="14" t="s">
        <v>309</v>
      </c>
      <c r="L67" s="13">
        <v>86</v>
      </c>
      <c r="N67" s="4">
        <f t="shared" si="8"/>
        <v>0.75</v>
      </c>
      <c r="O67" s="4">
        <f t="shared" si="9"/>
        <v>0</v>
      </c>
      <c r="P67" s="4">
        <f t="shared" si="10"/>
        <v>0</v>
      </c>
      <c r="Q67" s="4">
        <f t="shared" si="11"/>
        <v>12</v>
      </c>
      <c r="R67" s="91">
        <f>(Q67/15)*10</f>
        <v>8</v>
      </c>
      <c r="S67" s="91">
        <v>64</v>
      </c>
    </row>
    <row r="68" spans="1:19" x14ac:dyDescent="0.35">
      <c r="A68" s="42" t="s">
        <v>226</v>
      </c>
      <c r="B68" s="9">
        <v>12</v>
      </c>
      <c r="C68" s="10" t="s">
        <v>65</v>
      </c>
      <c r="D68" s="10" t="s">
        <v>66</v>
      </c>
      <c r="E68" s="10" t="s">
        <v>67</v>
      </c>
      <c r="F68" s="9">
        <v>73</v>
      </c>
      <c r="H68" s="9">
        <v>9</v>
      </c>
      <c r="I68" s="10" t="s">
        <v>65</v>
      </c>
      <c r="J68" s="10" t="s">
        <v>66</v>
      </c>
      <c r="K68" s="10" t="s">
        <v>67</v>
      </c>
      <c r="L68" s="9">
        <v>42</v>
      </c>
      <c r="N68" s="4">
        <f t="shared" si="8"/>
        <v>2.5833333333333335</v>
      </c>
      <c r="O68" s="4">
        <f t="shared" si="9"/>
        <v>3</v>
      </c>
      <c r="P68" s="4">
        <f t="shared" si="10"/>
        <v>63</v>
      </c>
      <c r="Q68" s="4">
        <f t="shared" si="11"/>
        <v>10.5</v>
      </c>
      <c r="R68" s="91">
        <f>(Q68/13)*10</f>
        <v>8.0769230769230766</v>
      </c>
      <c r="S68" s="91">
        <v>66</v>
      </c>
    </row>
    <row r="69" spans="1:19" x14ac:dyDescent="0.35">
      <c r="A69" s="42" t="s">
        <v>227</v>
      </c>
      <c r="B69" s="15">
        <v>12</v>
      </c>
      <c r="C69" s="16">
        <v>6358</v>
      </c>
      <c r="D69" s="16" t="s">
        <v>190</v>
      </c>
      <c r="E69" s="16" t="s">
        <v>191</v>
      </c>
      <c r="F69" s="15">
        <v>52</v>
      </c>
      <c r="H69" s="15">
        <v>11</v>
      </c>
      <c r="I69" s="16">
        <v>6358</v>
      </c>
      <c r="J69" s="16" t="s">
        <v>190</v>
      </c>
      <c r="K69" s="16" t="s">
        <v>204</v>
      </c>
      <c r="L69" s="15">
        <v>50</v>
      </c>
      <c r="N69" s="4">
        <f t="shared" si="8"/>
        <v>0.16666666666666666</v>
      </c>
      <c r="O69" s="4">
        <f t="shared" si="9"/>
        <v>1</v>
      </c>
      <c r="P69" s="4">
        <f t="shared" si="10"/>
        <v>23</v>
      </c>
      <c r="Q69" s="4">
        <f t="shared" si="11"/>
        <v>11.5</v>
      </c>
      <c r="R69" s="91">
        <f>(Q69/14)*10</f>
        <v>8.2142857142857135</v>
      </c>
      <c r="S69" s="91">
        <v>67</v>
      </c>
    </row>
    <row r="70" spans="1:19" x14ac:dyDescent="0.35">
      <c r="A70" s="42" t="s">
        <v>222</v>
      </c>
      <c r="B70" s="7">
        <v>10</v>
      </c>
      <c r="C70" s="8">
        <v>7034</v>
      </c>
      <c r="D70" s="8" t="s">
        <v>36</v>
      </c>
      <c r="E70" s="8" t="s">
        <v>37</v>
      </c>
      <c r="F70" s="7">
        <v>51</v>
      </c>
      <c r="H70" s="7">
        <v>10</v>
      </c>
      <c r="I70" s="8">
        <v>7034</v>
      </c>
      <c r="J70" s="8" t="s">
        <v>36</v>
      </c>
      <c r="K70" s="8" t="s">
        <v>37</v>
      </c>
      <c r="L70" s="7">
        <v>44</v>
      </c>
      <c r="N70" s="4">
        <f t="shared" si="8"/>
        <v>0.58333333333333337</v>
      </c>
      <c r="O70" s="4">
        <f t="shared" si="9"/>
        <v>0</v>
      </c>
      <c r="P70" s="4">
        <f t="shared" si="10"/>
        <v>0</v>
      </c>
      <c r="Q70" s="4">
        <f t="shared" si="11"/>
        <v>10</v>
      </c>
      <c r="R70" s="91">
        <f>(Q70/12)*10</f>
        <v>8.3333333333333339</v>
      </c>
      <c r="S70" s="91">
        <v>68</v>
      </c>
    </row>
    <row r="71" spans="1:19" x14ac:dyDescent="0.35">
      <c r="A71" s="42" t="s">
        <v>225</v>
      </c>
      <c r="B71" s="13">
        <v>10</v>
      </c>
      <c r="C71" s="14">
        <v>44</v>
      </c>
      <c r="D71" s="14" t="s">
        <v>151</v>
      </c>
      <c r="E71" s="14" t="s">
        <v>152</v>
      </c>
      <c r="F71" s="13">
        <v>80</v>
      </c>
      <c r="H71" s="13">
        <v>15</v>
      </c>
      <c r="I71" s="14">
        <v>44</v>
      </c>
      <c r="J71" s="14" t="s">
        <v>151</v>
      </c>
      <c r="K71" s="14" t="s">
        <v>152</v>
      </c>
      <c r="L71" s="13">
        <v>118</v>
      </c>
      <c r="M71" s="4">
        <v>15</v>
      </c>
      <c r="N71" s="4">
        <f t="shared" si="8"/>
        <v>-3.1666666666666665</v>
      </c>
      <c r="O71" s="4">
        <f t="shared" si="9"/>
        <v>-5</v>
      </c>
      <c r="P71" s="4">
        <f t="shared" si="10"/>
        <v>-125</v>
      </c>
      <c r="Q71" s="4">
        <f t="shared" si="11"/>
        <v>12.5</v>
      </c>
      <c r="R71" s="91">
        <f>(Q71/15)*10</f>
        <v>8.3333333333333339</v>
      </c>
      <c r="S71" s="91">
        <v>68</v>
      </c>
    </row>
    <row r="72" spans="1:19" x14ac:dyDescent="0.35">
      <c r="A72" s="42" t="s">
        <v>222</v>
      </c>
      <c r="B72" s="7">
        <v>12</v>
      </c>
      <c r="C72" s="8">
        <v>3846</v>
      </c>
      <c r="D72" s="8" t="s">
        <v>38</v>
      </c>
      <c r="E72" s="8" t="s">
        <v>39</v>
      </c>
      <c r="F72" s="7">
        <v>59</v>
      </c>
      <c r="H72" s="7">
        <v>9</v>
      </c>
      <c r="I72" s="8">
        <v>3846</v>
      </c>
      <c r="J72" s="8" t="s">
        <v>38</v>
      </c>
      <c r="K72" s="8" t="s">
        <v>39</v>
      </c>
      <c r="L72" s="7">
        <v>42.5</v>
      </c>
      <c r="N72" s="4">
        <f t="shared" si="8"/>
        <v>1.375</v>
      </c>
      <c r="O72" s="4">
        <f t="shared" si="9"/>
        <v>3</v>
      </c>
      <c r="P72" s="4">
        <f t="shared" si="10"/>
        <v>63</v>
      </c>
      <c r="Q72" s="4">
        <f t="shared" si="11"/>
        <v>10.5</v>
      </c>
      <c r="R72" s="91">
        <f>(Q72/12)*10</f>
        <v>8.75</v>
      </c>
      <c r="S72" s="91">
        <v>70</v>
      </c>
    </row>
    <row r="73" spans="1:19" x14ac:dyDescent="0.35">
      <c r="A73" s="42" t="s">
        <v>227</v>
      </c>
      <c r="B73" s="15">
        <v>13</v>
      </c>
      <c r="C73" s="16">
        <v>6755</v>
      </c>
      <c r="D73" s="16" t="s">
        <v>192</v>
      </c>
      <c r="E73" s="16" t="s">
        <v>193</v>
      </c>
      <c r="F73" s="15">
        <v>62</v>
      </c>
      <c r="H73" s="15">
        <v>12</v>
      </c>
      <c r="I73" s="16">
        <v>6755</v>
      </c>
      <c r="J73" s="16" t="s">
        <v>192</v>
      </c>
      <c r="K73" s="16" t="s">
        <v>193</v>
      </c>
      <c r="L73" s="15">
        <v>59</v>
      </c>
      <c r="N73" s="4">
        <f t="shared" si="8"/>
        <v>0.25</v>
      </c>
      <c r="O73" s="4">
        <f t="shared" si="9"/>
        <v>1</v>
      </c>
      <c r="P73" s="4">
        <f t="shared" si="10"/>
        <v>25</v>
      </c>
      <c r="Q73" s="4">
        <f t="shared" si="11"/>
        <v>12.5</v>
      </c>
      <c r="R73" s="91">
        <f>(Q73/14)*10</f>
        <v>8.9285714285714288</v>
      </c>
      <c r="S73" s="91">
        <v>71</v>
      </c>
    </row>
    <row r="74" spans="1:19" x14ac:dyDescent="0.35">
      <c r="A74" s="42" t="s">
        <v>224</v>
      </c>
      <c r="B74" s="11">
        <v>13</v>
      </c>
      <c r="C74" s="12" t="s">
        <v>123</v>
      </c>
      <c r="D74" s="12" t="s">
        <v>124</v>
      </c>
      <c r="E74" s="12" t="s">
        <v>125</v>
      </c>
      <c r="F74" s="11">
        <v>67</v>
      </c>
      <c r="H74" s="11">
        <v>14</v>
      </c>
      <c r="I74" s="12" t="s">
        <v>123</v>
      </c>
      <c r="J74" s="12" t="s">
        <v>124</v>
      </c>
      <c r="K74" s="12" t="s">
        <v>125</v>
      </c>
      <c r="L74" s="11">
        <v>85</v>
      </c>
      <c r="N74" s="4">
        <f t="shared" si="8"/>
        <v>-1.5</v>
      </c>
      <c r="O74" s="4">
        <f t="shared" si="9"/>
        <v>-1</v>
      </c>
      <c r="P74" s="4">
        <f t="shared" si="10"/>
        <v>-27</v>
      </c>
      <c r="Q74" s="4">
        <f t="shared" si="11"/>
        <v>13.5</v>
      </c>
      <c r="R74" s="91">
        <f>(Q74/15)*10</f>
        <v>9</v>
      </c>
      <c r="S74" s="91">
        <v>72</v>
      </c>
    </row>
    <row r="75" spans="1:19" x14ac:dyDescent="0.35">
      <c r="A75" s="42" t="s">
        <v>225</v>
      </c>
      <c r="B75" s="13">
        <v>12</v>
      </c>
      <c r="C75" s="14">
        <v>4113</v>
      </c>
      <c r="D75" s="14" t="s">
        <v>158</v>
      </c>
      <c r="E75" s="14" t="s">
        <v>284</v>
      </c>
      <c r="F75" s="13">
        <v>95</v>
      </c>
      <c r="H75" s="13">
        <v>15</v>
      </c>
      <c r="I75" s="14">
        <v>4113</v>
      </c>
      <c r="J75" s="14" t="s">
        <v>158</v>
      </c>
      <c r="K75" s="14" t="s">
        <v>312</v>
      </c>
      <c r="L75" s="13">
        <v>118</v>
      </c>
      <c r="N75" s="4">
        <f t="shared" si="8"/>
        <v>-1.9166666666666667</v>
      </c>
      <c r="O75" s="4">
        <f t="shared" si="9"/>
        <v>-3</v>
      </c>
      <c r="P75" s="4">
        <f t="shared" si="10"/>
        <v>-81</v>
      </c>
      <c r="Q75" s="4">
        <f t="shared" si="11"/>
        <v>13.5</v>
      </c>
      <c r="R75" s="91">
        <f>(Q75/15)*10</f>
        <v>9</v>
      </c>
      <c r="S75" s="91">
        <v>72</v>
      </c>
    </row>
    <row r="76" spans="1:19" x14ac:dyDescent="0.35">
      <c r="A76" s="42" t="s">
        <v>225</v>
      </c>
      <c r="B76" s="13">
        <v>12</v>
      </c>
      <c r="C76" s="14" t="s">
        <v>159</v>
      </c>
      <c r="D76" s="14" t="s">
        <v>160</v>
      </c>
      <c r="E76" s="14" t="s">
        <v>161</v>
      </c>
      <c r="F76" s="13">
        <v>95</v>
      </c>
      <c r="H76" s="13">
        <v>15</v>
      </c>
      <c r="I76" s="14" t="s">
        <v>159</v>
      </c>
      <c r="J76" s="14" t="s">
        <v>160</v>
      </c>
      <c r="K76" s="14" t="s">
        <v>161</v>
      </c>
      <c r="L76" s="13">
        <v>118</v>
      </c>
      <c r="N76" s="4">
        <f t="shared" si="8"/>
        <v>-1.9166666666666667</v>
      </c>
      <c r="O76" s="4">
        <f t="shared" si="9"/>
        <v>-3</v>
      </c>
      <c r="P76" s="4">
        <f t="shared" si="10"/>
        <v>-81</v>
      </c>
      <c r="Q76" s="4">
        <f t="shared" si="11"/>
        <v>13.5</v>
      </c>
      <c r="R76" s="91">
        <f>(Q76/15)*10</f>
        <v>9</v>
      </c>
      <c r="S76" s="91">
        <v>72</v>
      </c>
    </row>
    <row r="77" spans="1:19" x14ac:dyDescent="0.35">
      <c r="A77" s="42" t="s">
        <v>226</v>
      </c>
      <c r="B77" s="9">
        <v>11</v>
      </c>
      <c r="C77" s="10">
        <v>5933</v>
      </c>
      <c r="D77" s="10" t="s">
        <v>63</v>
      </c>
      <c r="E77" s="10" t="s">
        <v>64</v>
      </c>
      <c r="F77" s="9">
        <v>42</v>
      </c>
      <c r="H77" s="9">
        <v>13</v>
      </c>
      <c r="I77" s="10">
        <v>5933</v>
      </c>
      <c r="J77" s="10" t="s">
        <v>63</v>
      </c>
      <c r="K77" s="10" t="s">
        <v>64</v>
      </c>
      <c r="L77" s="9">
        <v>85</v>
      </c>
      <c r="N77" s="4">
        <f t="shared" si="8"/>
        <v>-3.5833333333333335</v>
      </c>
      <c r="O77" s="4">
        <f t="shared" si="9"/>
        <v>-2</v>
      </c>
      <c r="P77" s="4">
        <f t="shared" si="10"/>
        <v>-48</v>
      </c>
      <c r="Q77" s="4">
        <f t="shared" si="11"/>
        <v>12</v>
      </c>
      <c r="R77" s="91">
        <f>(Q77/13)*10</f>
        <v>9.2307692307692317</v>
      </c>
      <c r="S77" s="91">
        <v>75</v>
      </c>
    </row>
    <row r="78" spans="1:19" x14ac:dyDescent="0.35">
      <c r="A78" s="42" t="s">
        <v>226</v>
      </c>
      <c r="B78" s="9">
        <v>13</v>
      </c>
      <c r="C78" s="10">
        <v>4579</v>
      </c>
      <c r="D78" s="10" t="s">
        <v>68</v>
      </c>
      <c r="E78" s="10" t="s">
        <v>69</v>
      </c>
      <c r="F78" s="9">
        <v>74</v>
      </c>
      <c r="H78" s="9">
        <v>12</v>
      </c>
      <c r="I78" s="10">
        <v>4579</v>
      </c>
      <c r="J78" s="10" t="s">
        <v>68</v>
      </c>
      <c r="K78" s="10" t="s">
        <v>196</v>
      </c>
      <c r="L78" s="9">
        <v>81</v>
      </c>
      <c r="N78" s="4">
        <f t="shared" si="8"/>
        <v>-0.58333333333333337</v>
      </c>
      <c r="O78" s="4">
        <f t="shared" si="9"/>
        <v>1</v>
      </c>
      <c r="P78" s="4">
        <f t="shared" si="10"/>
        <v>25</v>
      </c>
      <c r="Q78" s="4">
        <f t="shared" si="11"/>
        <v>12.5</v>
      </c>
      <c r="R78" s="91">
        <f>(Q78/13)*10</f>
        <v>9.615384615384615</v>
      </c>
      <c r="S78" s="91">
        <v>76</v>
      </c>
    </row>
    <row r="79" spans="1:19" x14ac:dyDescent="0.35">
      <c r="A79" s="42" t="s">
        <v>224</v>
      </c>
      <c r="B79" s="11">
        <v>14</v>
      </c>
      <c r="C79" s="12">
        <v>111</v>
      </c>
      <c r="D79" s="12" t="s">
        <v>126</v>
      </c>
      <c r="E79" s="12" t="s">
        <v>127</v>
      </c>
      <c r="F79" s="11">
        <v>80</v>
      </c>
      <c r="H79" s="11">
        <v>15</v>
      </c>
      <c r="I79" s="12">
        <v>111</v>
      </c>
      <c r="J79" s="12" t="s">
        <v>126</v>
      </c>
      <c r="K79" s="12" t="s">
        <v>127</v>
      </c>
      <c r="L79" s="11">
        <v>86</v>
      </c>
      <c r="N79" s="4">
        <f t="shared" si="8"/>
        <v>-0.5</v>
      </c>
      <c r="O79" s="4">
        <f t="shared" si="9"/>
        <v>-1</v>
      </c>
      <c r="P79" s="4">
        <f t="shared" si="10"/>
        <v>-29</v>
      </c>
      <c r="Q79" s="4">
        <f t="shared" si="11"/>
        <v>14.5</v>
      </c>
      <c r="R79" s="91">
        <f>(Q79/15)*10</f>
        <v>9.6666666666666661</v>
      </c>
      <c r="S79" s="91">
        <v>77</v>
      </c>
    </row>
    <row r="80" spans="1:19" x14ac:dyDescent="0.35">
      <c r="A80" s="43" t="s">
        <v>227</v>
      </c>
      <c r="B80" s="13">
        <v>16</v>
      </c>
      <c r="C80" s="14" t="s">
        <v>162</v>
      </c>
      <c r="D80" s="14" t="s">
        <v>163</v>
      </c>
      <c r="E80" s="14" t="s">
        <v>164</v>
      </c>
      <c r="F80" s="13">
        <v>108</v>
      </c>
      <c r="H80" s="13">
        <v>13</v>
      </c>
      <c r="I80" s="14" t="s">
        <v>162</v>
      </c>
      <c r="J80" s="14" t="s">
        <v>163</v>
      </c>
      <c r="K80" s="14" t="s">
        <v>164</v>
      </c>
      <c r="L80" s="13">
        <v>97</v>
      </c>
      <c r="N80" s="4">
        <f t="shared" si="8"/>
        <v>0.91666666666666663</v>
      </c>
      <c r="O80" s="4">
        <f t="shared" si="9"/>
        <v>3</v>
      </c>
      <c r="P80" s="4">
        <f t="shared" si="10"/>
        <v>87</v>
      </c>
      <c r="Q80" s="4">
        <f t="shared" si="11"/>
        <v>14.5</v>
      </c>
      <c r="R80" s="91">
        <f>(Q80/15)*10</f>
        <v>9.6666666666666661</v>
      </c>
      <c r="S80" s="91">
        <v>77</v>
      </c>
    </row>
    <row r="81" spans="1:19" x14ac:dyDescent="0.35">
      <c r="A81" s="43" t="s">
        <v>223</v>
      </c>
      <c r="B81" s="6">
        <v>12</v>
      </c>
      <c r="C81" s="5" t="s">
        <v>94</v>
      </c>
      <c r="D81" s="5" t="s">
        <v>95</v>
      </c>
      <c r="E81" s="5" t="s">
        <v>96</v>
      </c>
      <c r="F81" s="6">
        <v>74</v>
      </c>
      <c r="H81" s="6">
        <v>13</v>
      </c>
      <c r="I81" s="5" t="s">
        <v>94</v>
      </c>
      <c r="J81" s="5" t="s">
        <v>95</v>
      </c>
      <c r="K81" s="5" t="s">
        <v>96</v>
      </c>
      <c r="L81" s="6">
        <v>94</v>
      </c>
      <c r="N81" s="4">
        <f t="shared" si="8"/>
        <v>-1.6666666666666667</v>
      </c>
      <c r="O81" s="4">
        <f t="shared" si="9"/>
        <v>-1</v>
      </c>
      <c r="P81" s="4">
        <f t="shared" si="10"/>
        <v>-25</v>
      </c>
      <c r="Q81" s="4">
        <f t="shared" si="11"/>
        <v>12.5</v>
      </c>
      <c r="R81" s="91">
        <f>(Q81/12)*10</f>
        <v>10.416666666666668</v>
      </c>
      <c r="S81" s="91">
        <v>79</v>
      </c>
    </row>
    <row r="82" spans="1:19" x14ac:dyDescent="0.35">
      <c r="A82" s="43" t="s">
        <v>222</v>
      </c>
      <c r="B82" s="85">
        <v>14</v>
      </c>
      <c r="C82" s="86">
        <v>6637</v>
      </c>
      <c r="D82" s="86" t="s">
        <v>43</v>
      </c>
      <c r="E82" s="86" t="s">
        <v>44</v>
      </c>
      <c r="F82" s="85">
        <v>67</v>
      </c>
      <c r="H82" s="7">
        <v>12</v>
      </c>
      <c r="I82" s="8">
        <v>6637</v>
      </c>
      <c r="J82" s="8" t="s">
        <v>43</v>
      </c>
      <c r="K82" s="8" t="s">
        <v>44</v>
      </c>
      <c r="L82" s="7">
        <v>88</v>
      </c>
      <c r="N82" s="4">
        <f t="shared" si="8"/>
        <v>-1.75</v>
      </c>
      <c r="O82" s="4">
        <f t="shared" si="9"/>
        <v>2</v>
      </c>
      <c r="P82" s="4">
        <f t="shared" si="10"/>
        <v>52</v>
      </c>
      <c r="Q82" s="4">
        <f t="shared" si="11"/>
        <v>13</v>
      </c>
      <c r="R82" s="91">
        <f>(Q82/12)*10</f>
        <v>10.833333333333332</v>
      </c>
      <c r="S82" s="91">
        <v>80</v>
      </c>
    </row>
    <row r="83" spans="1:19" x14ac:dyDescent="0.35">
      <c r="B83" s="38"/>
      <c r="C83" s="38"/>
      <c r="D83" s="38"/>
      <c r="E83" s="38"/>
      <c r="F83" s="39"/>
    </row>
    <row r="84" spans="1:19" x14ac:dyDescent="0.35">
      <c r="B84" s="38"/>
      <c r="C84" s="38"/>
      <c r="D84" s="38"/>
      <c r="E84" s="38"/>
      <c r="F84" s="39"/>
    </row>
    <row r="85" spans="1:19" x14ac:dyDescent="0.35">
      <c r="B85" s="38"/>
      <c r="C85" s="38"/>
      <c r="D85" s="38"/>
      <c r="E85" s="38"/>
      <c r="F85" s="39"/>
    </row>
  </sheetData>
  <sortState ref="A2:R101">
    <sortCondition ref="R3:R10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O19" sqref="O19"/>
    </sheetView>
  </sheetViews>
  <sheetFormatPr defaultRowHeight="14.5" x14ac:dyDescent="0.35"/>
  <cols>
    <col min="1" max="1" width="17.54296875" customWidth="1"/>
    <col min="2" max="2" width="27.453125" customWidth="1"/>
    <col min="3" max="10" width="6.26953125" style="24" customWidth="1"/>
    <col min="11" max="26" width="8.7265625" style="24"/>
  </cols>
  <sheetData>
    <row r="1" spans="1:26" x14ac:dyDescent="0.35">
      <c r="A1" s="98" t="s">
        <v>363</v>
      </c>
      <c r="B1" s="98" t="s">
        <v>4</v>
      </c>
      <c r="C1" s="99" t="s">
        <v>337</v>
      </c>
      <c r="D1" s="99" t="s">
        <v>338</v>
      </c>
      <c r="E1" s="99" t="s">
        <v>339</v>
      </c>
      <c r="F1" s="99" t="s">
        <v>340</v>
      </c>
      <c r="G1" s="99" t="s">
        <v>341</v>
      </c>
      <c r="H1" s="99" t="s">
        <v>342</v>
      </c>
      <c r="I1" s="99" t="s">
        <v>343</v>
      </c>
      <c r="J1" s="99" t="s">
        <v>344</v>
      </c>
      <c r="K1" s="99" t="s">
        <v>345</v>
      </c>
      <c r="L1" s="99" t="s">
        <v>346</v>
      </c>
      <c r="M1" s="99" t="s">
        <v>347</v>
      </c>
      <c r="N1" s="99" t="s">
        <v>348</v>
      </c>
      <c r="O1" s="99" t="s">
        <v>349</v>
      </c>
      <c r="P1" s="99" t="s">
        <v>350</v>
      </c>
      <c r="Q1" s="99" t="s">
        <v>351</v>
      </c>
      <c r="R1" s="99" t="s">
        <v>352</v>
      </c>
      <c r="S1" s="99" t="s">
        <v>353</v>
      </c>
      <c r="T1" s="99" t="s">
        <v>320</v>
      </c>
      <c r="U1" s="99" t="s">
        <v>368</v>
      </c>
      <c r="V1" s="99" t="s">
        <v>369</v>
      </c>
      <c r="W1" s="99" t="s">
        <v>370</v>
      </c>
      <c r="X1" s="99" t="s">
        <v>320</v>
      </c>
      <c r="Y1" s="99"/>
      <c r="Z1" s="100" t="s">
        <v>0</v>
      </c>
    </row>
    <row r="2" spans="1:26" x14ac:dyDescent="0.35">
      <c r="A2" s="63" t="s">
        <v>356</v>
      </c>
      <c r="B2" s="63" t="s">
        <v>82</v>
      </c>
      <c r="C2" s="25">
        <v>13</v>
      </c>
      <c r="D2" s="25">
        <v>13</v>
      </c>
      <c r="E2" s="25">
        <v>6</v>
      </c>
      <c r="F2" s="25">
        <v>6</v>
      </c>
      <c r="G2" s="25">
        <v>5</v>
      </c>
      <c r="H2" s="25">
        <v>4</v>
      </c>
      <c r="I2" s="25">
        <v>2</v>
      </c>
      <c r="J2" s="25">
        <v>7</v>
      </c>
      <c r="K2" s="25">
        <v>9</v>
      </c>
      <c r="L2" s="25">
        <v>2</v>
      </c>
      <c r="M2" s="25">
        <v>6</v>
      </c>
      <c r="N2" s="25">
        <v>6</v>
      </c>
      <c r="O2" s="25">
        <v>13</v>
      </c>
      <c r="P2" s="25">
        <v>2</v>
      </c>
      <c r="Q2" s="25">
        <v>6</v>
      </c>
      <c r="R2" s="25">
        <v>13</v>
      </c>
      <c r="S2" s="25">
        <v>1</v>
      </c>
      <c r="T2" s="25">
        <f>SUM(C2:S2)</f>
        <v>114</v>
      </c>
      <c r="U2" s="25">
        <f>LARGE(C2:S2,1)</f>
        <v>13</v>
      </c>
      <c r="V2" s="25">
        <f>LARGE(C2:S2,2)</f>
        <v>13</v>
      </c>
      <c r="W2" s="25">
        <f>LARGE(C2:S2,3)</f>
        <v>13</v>
      </c>
      <c r="X2" s="25">
        <f>T2-(U2+V2+W2)</f>
        <v>75</v>
      </c>
      <c r="Y2" s="25"/>
      <c r="Z2" s="25">
        <v>1</v>
      </c>
    </row>
    <row r="3" spans="1:26" x14ac:dyDescent="0.35">
      <c r="A3" s="63" t="s">
        <v>355</v>
      </c>
      <c r="B3" s="63" t="s">
        <v>79</v>
      </c>
      <c r="C3" s="25">
        <v>13</v>
      </c>
      <c r="D3" s="25">
        <v>3</v>
      </c>
      <c r="E3" s="25">
        <v>13</v>
      </c>
      <c r="F3" s="25">
        <v>1</v>
      </c>
      <c r="G3" s="25">
        <v>3</v>
      </c>
      <c r="H3" s="25">
        <v>4</v>
      </c>
      <c r="I3" s="25">
        <v>1</v>
      </c>
      <c r="J3" s="25">
        <v>5</v>
      </c>
      <c r="K3" s="25">
        <v>5</v>
      </c>
      <c r="L3" s="25">
        <v>7</v>
      </c>
      <c r="M3" s="25">
        <v>9</v>
      </c>
      <c r="N3" s="25">
        <v>13</v>
      </c>
      <c r="O3" s="25">
        <v>13</v>
      </c>
      <c r="P3" s="25">
        <v>13</v>
      </c>
      <c r="Q3" s="25">
        <v>13</v>
      </c>
      <c r="R3" s="25">
        <v>4</v>
      </c>
      <c r="S3" s="25">
        <v>2</v>
      </c>
      <c r="T3" s="25">
        <f>SUM(C3:S3)</f>
        <v>122</v>
      </c>
      <c r="U3" s="25">
        <f t="shared" ref="U3:U13" si="0">LARGE(C3:S3,1)</f>
        <v>13</v>
      </c>
      <c r="V3" s="25">
        <f t="shared" ref="V3:V13" si="1">LARGE(C3:S3,2)</f>
        <v>13</v>
      </c>
      <c r="W3" s="25">
        <f t="shared" ref="W3:W13" si="2">LARGE(C3:S3,3)</f>
        <v>13</v>
      </c>
      <c r="X3" s="25">
        <f t="shared" ref="X3:X13" si="3">T3-(U3+V3+W3)</f>
        <v>83</v>
      </c>
      <c r="Y3" s="25"/>
      <c r="Z3" s="25">
        <v>2</v>
      </c>
    </row>
    <row r="4" spans="1:26" x14ac:dyDescent="0.35">
      <c r="A4" s="94" t="s">
        <v>357</v>
      </c>
      <c r="B4" s="94" t="s">
        <v>87</v>
      </c>
      <c r="C4" s="95">
        <v>13</v>
      </c>
      <c r="D4" s="95">
        <v>13</v>
      </c>
      <c r="E4" s="95">
        <v>13</v>
      </c>
      <c r="F4" s="95">
        <v>9</v>
      </c>
      <c r="G4" s="95">
        <v>13</v>
      </c>
      <c r="H4" s="95">
        <v>4</v>
      </c>
      <c r="I4" s="95">
        <v>9</v>
      </c>
      <c r="J4" s="95">
        <v>8</v>
      </c>
      <c r="K4" s="95">
        <v>13</v>
      </c>
      <c r="L4" s="95">
        <v>8</v>
      </c>
      <c r="M4" s="95">
        <v>13</v>
      </c>
      <c r="N4" s="95">
        <v>5</v>
      </c>
      <c r="O4" s="95">
        <v>4</v>
      </c>
      <c r="P4" s="95">
        <v>2</v>
      </c>
      <c r="Q4" s="95">
        <v>9</v>
      </c>
      <c r="R4" s="95">
        <v>10</v>
      </c>
      <c r="S4" s="95">
        <v>9</v>
      </c>
      <c r="T4" s="25">
        <f>SUM(C4:S4)</f>
        <v>155</v>
      </c>
      <c r="U4" s="25">
        <f t="shared" si="0"/>
        <v>13</v>
      </c>
      <c r="V4" s="25">
        <f t="shared" si="1"/>
        <v>13</v>
      </c>
      <c r="W4" s="25">
        <f t="shared" si="2"/>
        <v>13</v>
      </c>
      <c r="X4" s="25">
        <f t="shared" si="3"/>
        <v>116</v>
      </c>
      <c r="Y4" s="25"/>
      <c r="Z4" s="25">
        <v>3</v>
      </c>
    </row>
    <row r="5" spans="1:26" x14ac:dyDescent="0.35">
      <c r="A5" s="63" t="s">
        <v>358</v>
      </c>
      <c r="B5" s="63" t="s">
        <v>91</v>
      </c>
      <c r="C5" s="25">
        <v>13</v>
      </c>
      <c r="D5" s="25">
        <v>13</v>
      </c>
      <c r="E5" s="25">
        <v>13</v>
      </c>
      <c r="F5" s="25">
        <v>7</v>
      </c>
      <c r="G5" s="25">
        <v>7</v>
      </c>
      <c r="H5" s="25">
        <v>4</v>
      </c>
      <c r="I5" s="25">
        <v>9</v>
      </c>
      <c r="J5" s="25">
        <v>13</v>
      </c>
      <c r="K5" s="25">
        <v>7</v>
      </c>
      <c r="L5" s="25">
        <v>13</v>
      </c>
      <c r="M5" s="25">
        <v>13</v>
      </c>
      <c r="N5" s="25">
        <v>9</v>
      </c>
      <c r="O5" s="25">
        <v>13</v>
      </c>
      <c r="P5" s="25">
        <v>2</v>
      </c>
      <c r="Q5" s="25">
        <v>13</v>
      </c>
      <c r="R5" s="25">
        <v>9</v>
      </c>
      <c r="S5" s="25">
        <v>7</v>
      </c>
      <c r="T5" s="25">
        <f>SUM(C5:S5)</f>
        <v>165</v>
      </c>
      <c r="U5" s="25">
        <f t="shared" si="0"/>
        <v>13</v>
      </c>
      <c r="V5" s="25">
        <f t="shared" si="1"/>
        <v>13</v>
      </c>
      <c r="W5" s="25">
        <f t="shared" si="2"/>
        <v>13</v>
      </c>
      <c r="X5" s="25">
        <f t="shared" si="3"/>
        <v>126</v>
      </c>
      <c r="Y5" s="25"/>
      <c r="Z5" s="25">
        <v>4</v>
      </c>
    </row>
    <row r="6" spans="1:26" x14ac:dyDescent="0.35">
      <c r="A6" s="63" t="s">
        <v>361</v>
      </c>
      <c r="B6" s="63" t="s">
        <v>362</v>
      </c>
      <c r="C6" s="25">
        <v>13</v>
      </c>
      <c r="D6" s="25">
        <v>13</v>
      </c>
      <c r="E6" s="25">
        <v>13</v>
      </c>
      <c r="F6" s="25">
        <v>13</v>
      </c>
      <c r="G6" s="25">
        <v>13</v>
      </c>
      <c r="H6" s="25">
        <v>13</v>
      </c>
      <c r="I6" s="25">
        <v>13</v>
      </c>
      <c r="J6" s="25">
        <v>13</v>
      </c>
      <c r="K6" s="25">
        <v>13</v>
      </c>
      <c r="L6" s="25">
        <v>13</v>
      </c>
      <c r="M6" s="25">
        <v>13</v>
      </c>
      <c r="N6" s="25">
        <v>13</v>
      </c>
      <c r="O6" s="25">
        <v>13</v>
      </c>
      <c r="P6" s="25">
        <v>13</v>
      </c>
      <c r="Q6" s="25">
        <v>10</v>
      </c>
      <c r="R6" s="25">
        <v>13</v>
      </c>
      <c r="S6" s="25">
        <v>13</v>
      </c>
      <c r="T6" s="25">
        <f>SUM(C6:S6)</f>
        <v>218</v>
      </c>
      <c r="U6" s="25">
        <f t="shared" si="0"/>
        <v>13</v>
      </c>
      <c r="V6" s="25">
        <f t="shared" si="1"/>
        <v>13</v>
      </c>
      <c r="W6" s="25">
        <f t="shared" si="2"/>
        <v>13</v>
      </c>
      <c r="X6" s="25">
        <f t="shared" si="3"/>
        <v>179</v>
      </c>
      <c r="Y6" s="25"/>
      <c r="Z6" s="25">
        <v>5</v>
      </c>
    </row>
    <row r="7" spans="1:26" s="96" customFormat="1" x14ac:dyDescent="0.35"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24"/>
      <c r="U7" s="25"/>
      <c r="V7" s="25"/>
      <c r="W7" s="25"/>
      <c r="X7" s="25"/>
      <c r="Y7" s="24"/>
      <c r="Z7" s="97"/>
    </row>
    <row r="8" spans="1:26" x14ac:dyDescent="0.35">
      <c r="A8" s="76" t="s">
        <v>363</v>
      </c>
      <c r="B8" s="76" t="s">
        <v>4</v>
      </c>
      <c r="C8" s="77" t="s">
        <v>337</v>
      </c>
      <c r="D8" s="77" t="s">
        <v>338</v>
      </c>
      <c r="E8" s="77" t="s">
        <v>339</v>
      </c>
      <c r="F8" s="77" t="s">
        <v>340</v>
      </c>
      <c r="G8" s="77" t="s">
        <v>341</v>
      </c>
      <c r="H8" s="77" t="s">
        <v>342</v>
      </c>
      <c r="I8" s="77" t="s">
        <v>343</v>
      </c>
      <c r="J8" s="77" t="s">
        <v>344</v>
      </c>
      <c r="K8" s="77" t="s">
        <v>345</v>
      </c>
      <c r="L8" s="77" t="s">
        <v>346</v>
      </c>
      <c r="M8" s="77" t="s">
        <v>347</v>
      </c>
      <c r="N8" s="77" t="s">
        <v>348</v>
      </c>
      <c r="O8" s="77" t="s">
        <v>349</v>
      </c>
      <c r="P8" s="77" t="s">
        <v>350</v>
      </c>
      <c r="Q8" s="77" t="s">
        <v>351</v>
      </c>
      <c r="R8" s="77" t="s">
        <v>352</v>
      </c>
      <c r="S8" s="77" t="s">
        <v>353</v>
      </c>
      <c r="T8" s="77" t="s">
        <v>320</v>
      </c>
      <c r="U8" s="99" t="s">
        <v>368</v>
      </c>
      <c r="V8" s="99" t="s">
        <v>369</v>
      </c>
      <c r="W8" s="99" t="s">
        <v>370</v>
      </c>
      <c r="X8" s="99" t="s">
        <v>320</v>
      </c>
      <c r="Y8" s="77"/>
      <c r="Z8" s="101" t="s">
        <v>0</v>
      </c>
    </row>
    <row r="9" spans="1:26" x14ac:dyDescent="0.35">
      <c r="A9" s="63" t="s">
        <v>354</v>
      </c>
      <c r="B9" s="63" t="s">
        <v>71</v>
      </c>
      <c r="C9" s="25">
        <v>4</v>
      </c>
      <c r="D9" s="25">
        <v>5</v>
      </c>
      <c r="E9" s="25">
        <v>4</v>
      </c>
      <c r="F9" s="25">
        <v>4</v>
      </c>
      <c r="G9" s="25">
        <v>8</v>
      </c>
      <c r="H9" s="25">
        <v>4</v>
      </c>
      <c r="I9" s="25">
        <v>6</v>
      </c>
      <c r="J9" s="25">
        <v>9</v>
      </c>
      <c r="K9" s="25">
        <v>6</v>
      </c>
      <c r="L9" s="25">
        <v>6</v>
      </c>
      <c r="M9" s="25">
        <v>4</v>
      </c>
      <c r="N9" s="25">
        <v>7</v>
      </c>
      <c r="O9" s="25">
        <v>3</v>
      </c>
      <c r="P9" s="25">
        <v>2</v>
      </c>
      <c r="Q9" s="25">
        <v>5</v>
      </c>
      <c r="R9" s="25">
        <v>6</v>
      </c>
      <c r="S9" s="25">
        <v>3</v>
      </c>
      <c r="T9" s="25">
        <f>SUM(C9:S9)</f>
        <v>86</v>
      </c>
      <c r="U9" s="25">
        <f t="shared" si="0"/>
        <v>9</v>
      </c>
      <c r="V9" s="25">
        <f t="shared" si="1"/>
        <v>8</v>
      </c>
      <c r="W9" s="25">
        <f t="shared" si="2"/>
        <v>7</v>
      </c>
      <c r="X9" s="25">
        <f t="shared" si="3"/>
        <v>62</v>
      </c>
      <c r="Y9" s="25"/>
      <c r="Z9" s="25">
        <v>1</v>
      </c>
    </row>
    <row r="10" spans="1:26" x14ac:dyDescent="0.35">
      <c r="A10" s="63" t="s">
        <v>75</v>
      </c>
      <c r="B10" s="5" t="s">
        <v>279</v>
      </c>
      <c r="C10" s="25">
        <v>3</v>
      </c>
      <c r="D10" s="25">
        <v>2</v>
      </c>
      <c r="E10" s="25">
        <v>1</v>
      </c>
      <c r="F10" s="25">
        <v>5</v>
      </c>
      <c r="G10" s="25">
        <v>4</v>
      </c>
      <c r="H10" s="25">
        <v>4</v>
      </c>
      <c r="I10" s="25">
        <v>8</v>
      </c>
      <c r="J10" s="25">
        <v>6</v>
      </c>
      <c r="K10" s="25">
        <v>4</v>
      </c>
      <c r="L10" s="25">
        <v>3</v>
      </c>
      <c r="M10" s="25">
        <v>2</v>
      </c>
      <c r="N10" s="25">
        <v>13</v>
      </c>
      <c r="O10" s="25">
        <v>13</v>
      </c>
      <c r="P10" s="25">
        <v>13</v>
      </c>
      <c r="Q10" s="25">
        <v>8</v>
      </c>
      <c r="R10" s="25">
        <v>7</v>
      </c>
      <c r="S10" s="25">
        <v>13</v>
      </c>
      <c r="T10" s="25">
        <f>SUM(C10:S10)</f>
        <v>109</v>
      </c>
      <c r="U10" s="25">
        <f t="shared" si="0"/>
        <v>13</v>
      </c>
      <c r="V10" s="25">
        <f t="shared" si="1"/>
        <v>13</v>
      </c>
      <c r="W10" s="25">
        <f t="shared" si="2"/>
        <v>13</v>
      </c>
      <c r="X10" s="25">
        <f t="shared" si="3"/>
        <v>70</v>
      </c>
      <c r="Y10" s="25"/>
      <c r="Z10" s="25">
        <v>2</v>
      </c>
    </row>
    <row r="11" spans="1:26" x14ac:dyDescent="0.35">
      <c r="A11" s="63" t="s">
        <v>359</v>
      </c>
      <c r="B11" s="63" t="s">
        <v>84</v>
      </c>
      <c r="C11" s="25">
        <v>13</v>
      </c>
      <c r="D11" s="25">
        <v>13</v>
      </c>
      <c r="E11" s="25">
        <v>13</v>
      </c>
      <c r="F11" s="25">
        <v>13</v>
      </c>
      <c r="G11" s="25">
        <v>1</v>
      </c>
      <c r="H11" s="25">
        <v>4</v>
      </c>
      <c r="I11" s="25">
        <v>5</v>
      </c>
      <c r="J11" s="25">
        <v>1</v>
      </c>
      <c r="K11" s="25">
        <v>2</v>
      </c>
      <c r="L11" s="25">
        <v>13</v>
      </c>
      <c r="M11" s="25">
        <v>13</v>
      </c>
      <c r="N11" s="25">
        <v>2</v>
      </c>
      <c r="O11" s="25">
        <v>13</v>
      </c>
      <c r="P11" s="25">
        <v>13</v>
      </c>
      <c r="Q11" s="25">
        <v>1</v>
      </c>
      <c r="R11" s="25">
        <v>1</v>
      </c>
      <c r="S11" s="25">
        <v>6</v>
      </c>
      <c r="T11" s="25">
        <f>SUM(C11:S11)</f>
        <v>127</v>
      </c>
      <c r="U11" s="25">
        <f t="shared" si="0"/>
        <v>13</v>
      </c>
      <c r="V11" s="25">
        <f t="shared" si="1"/>
        <v>13</v>
      </c>
      <c r="W11" s="25">
        <f t="shared" si="2"/>
        <v>13</v>
      </c>
      <c r="X11" s="25">
        <f t="shared" si="3"/>
        <v>88</v>
      </c>
      <c r="Y11" s="25"/>
      <c r="Z11" s="25">
        <v>3</v>
      </c>
    </row>
    <row r="12" spans="1:26" x14ac:dyDescent="0.35">
      <c r="A12" s="63" t="s">
        <v>263</v>
      </c>
      <c r="B12" s="63" t="s">
        <v>93</v>
      </c>
      <c r="C12" s="25">
        <v>13</v>
      </c>
      <c r="D12" s="25">
        <v>13</v>
      </c>
      <c r="E12" s="25">
        <v>13</v>
      </c>
      <c r="F12" s="25">
        <v>13</v>
      </c>
      <c r="G12" s="25">
        <v>13</v>
      </c>
      <c r="H12" s="25">
        <v>13</v>
      </c>
      <c r="I12" s="25">
        <v>4</v>
      </c>
      <c r="J12" s="25">
        <v>2</v>
      </c>
      <c r="K12" s="25">
        <v>13</v>
      </c>
      <c r="L12" s="25">
        <v>1</v>
      </c>
      <c r="M12" s="25">
        <v>1</v>
      </c>
      <c r="N12" s="25">
        <v>1</v>
      </c>
      <c r="O12" s="25">
        <v>13</v>
      </c>
      <c r="P12" s="25">
        <v>2</v>
      </c>
      <c r="Q12" s="25">
        <v>3</v>
      </c>
      <c r="R12" s="25">
        <v>5</v>
      </c>
      <c r="S12" s="25">
        <v>5</v>
      </c>
      <c r="T12" s="25">
        <f>SUM(C12:S12)</f>
        <v>128</v>
      </c>
      <c r="U12" s="25">
        <f t="shared" si="0"/>
        <v>13</v>
      </c>
      <c r="V12" s="25">
        <f t="shared" si="1"/>
        <v>13</v>
      </c>
      <c r="W12" s="25">
        <f t="shared" si="2"/>
        <v>13</v>
      </c>
      <c r="X12" s="25">
        <f t="shared" si="3"/>
        <v>89</v>
      </c>
      <c r="Y12" s="25"/>
      <c r="Z12" s="25">
        <v>4</v>
      </c>
    </row>
    <row r="13" spans="1:26" x14ac:dyDescent="0.35">
      <c r="A13" s="63" t="s">
        <v>360</v>
      </c>
      <c r="B13" s="63" t="s">
        <v>198</v>
      </c>
      <c r="C13" s="25">
        <v>13</v>
      </c>
      <c r="D13" s="25">
        <v>13</v>
      </c>
      <c r="E13" s="25">
        <v>13</v>
      </c>
      <c r="F13" s="25">
        <v>13</v>
      </c>
      <c r="G13" s="25">
        <v>13</v>
      </c>
      <c r="H13" s="25">
        <v>13</v>
      </c>
      <c r="I13" s="25">
        <v>13</v>
      </c>
      <c r="J13" s="25">
        <v>13</v>
      </c>
      <c r="K13" s="25">
        <v>13</v>
      </c>
      <c r="L13" s="25">
        <v>9</v>
      </c>
      <c r="M13" s="25">
        <v>8</v>
      </c>
      <c r="N13" s="25">
        <v>8</v>
      </c>
      <c r="O13" s="25">
        <v>13</v>
      </c>
      <c r="P13" s="25">
        <v>13</v>
      </c>
      <c r="Q13" s="25">
        <v>7</v>
      </c>
      <c r="R13" s="25">
        <v>11</v>
      </c>
      <c r="S13" s="25">
        <v>13</v>
      </c>
      <c r="T13" s="25">
        <f>SUM(C13:S13)</f>
        <v>199</v>
      </c>
      <c r="U13" s="25">
        <f t="shared" si="0"/>
        <v>13</v>
      </c>
      <c r="V13" s="25">
        <f t="shared" si="1"/>
        <v>13</v>
      </c>
      <c r="W13" s="25">
        <f t="shared" si="2"/>
        <v>13</v>
      </c>
      <c r="X13" s="25">
        <f t="shared" si="3"/>
        <v>160</v>
      </c>
      <c r="Y13" s="25"/>
      <c r="Z13" s="25">
        <v>5</v>
      </c>
    </row>
  </sheetData>
  <sortState ref="A9:T13">
    <sortCondition ref="T9:T13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E7" sqref="E7"/>
    </sheetView>
  </sheetViews>
  <sheetFormatPr defaultColWidth="8.7265625" defaultRowHeight="14.5" x14ac:dyDescent="0.35"/>
  <cols>
    <col min="1" max="1" width="5.453125" style="40" customWidth="1"/>
    <col min="2" max="3" width="8.7265625" style="1"/>
    <col min="4" max="4" width="18" style="1" customWidth="1"/>
    <col min="5" max="5" width="26.453125" style="1" customWidth="1"/>
    <col min="6" max="6" width="10.7265625" style="2" customWidth="1"/>
    <col min="7" max="16" width="8.7265625" style="1"/>
    <col min="17" max="17" width="21.1796875" style="1" customWidth="1"/>
    <col min="18" max="18" width="20.26953125" style="1" customWidth="1"/>
    <col min="19" max="19" width="16.81640625" style="1" customWidth="1"/>
    <col min="20" max="20" width="26.1796875" style="1" customWidth="1"/>
    <col min="21" max="16384" width="8.7265625" style="1"/>
  </cols>
  <sheetData>
    <row r="1" spans="1:20" x14ac:dyDescent="0.35">
      <c r="A1" s="41" t="s">
        <v>220</v>
      </c>
      <c r="B1" s="5" t="s">
        <v>0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P1" s="62" t="s">
        <v>0</v>
      </c>
      <c r="Q1" s="59" t="s">
        <v>327</v>
      </c>
      <c r="R1" s="59" t="s">
        <v>315</v>
      </c>
      <c r="S1" s="60" t="s">
        <v>3</v>
      </c>
      <c r="T1" s="5" t="s">
        <v>4</v>
      </c>
    </row>
    <row r="2" spans="1:20" x14ac:dyDescent="0.35">
      <c r="A2" s="41">
        <v>1</v>
      </c>
      <c r="B2" s="7">
        <v>1</v>
      </c>
      <c r="C2" s="8">
        <v>3604</v>
      </c>
      <c r="D2" s="8" t="s">
        <v>130</v>
      </c>
      <c r="E2" s="8" t="s">
        <v>131</v>
      </c>
      <c r="F2" s="7">
        <v>15</v>
      </c>
      <c r="G2" s="8">
        <v>8</v>
      </c>
      <c r="H2" s="8">
        <v>2</v>
      </c>
      <c r="I2" s="8">
        <v>5</v>
      </c>
      <c r="J2" s="8">
        <v>3</v>
      </c>
      <c r="K2" s="8">
        <v>4</v>
      </c>
      <c r="L2" s="8">
        <v>2</v>
      </c>
      <c r="M2" s="8">
        <v>2</v>
      </c>
      <c r="N2" s="8">
        <v>2</v>
      </c>
      <c r="P2" s="41">
        <v>1</v>
      </c>
      <c r="Q2" s="59" t="s">
        <v>374</v>
      </c>
      <c r="R2" s="103" t="s">
        <v>268</v>
      </c>
      <c r="S2" s="8" t="s">
        <v>130</v>
      </c>
      <c r="T2" s="8" t="s">
        <v>131</v>
      </c>
    </row>
    <row r="3" spans="1:20" x14ac:dyDescent="0.35">
      <c r="A3" s="41">
        <v>1</v>
      </c>
      <c r="B3" s="7">
        <v>2</v>
      </c>
      <c r="C3" s="8">
        <v>7129</v>
      </c>
      <c r="D3" s="8" t="s">
        <v>50</v>
      </c>
      <c r="E3" s="8" t="s">
        <v>51</v>
      </c>
      <c r="F3" s="7">
        <v>18</v>
      </c>
      <c r="G3" s="8">
        <v>2</v>
      </c>
      <c r="H3" s="8">
        <v>1</v>
      </c>
      <c r="I3" s="8">
        <v>6</v>
      </c>
      <c r="J3" s="8">
        <v>4</v>
      </c>
      <c r="K3" s="8">
        <v>5</v>
      </c>
      <c r="L3" s="8">
        <v>3</v>
      </c>
      <c r="M3" s="8">
        <v>3</v>
      </c>
      <c r="N3" s="8">
        <v>11</v>
      </c>
      <c r="P3" s="41">
        <v>2</v>
      </c>
      <c r="Q3" s="59" t="s">
        <v>374</v>
      </c>
      <c r="R3" s="103" t="s">
        <v>268</v>
      </c>
      <c r="S3" s="8" t="s">
        <v>50</v>
      </c>
      <c r="T3" s="8" t="s">
        <v>51</v>
      </c>
    </row>
    <row r="4" spans="1:20" x14ac:dyDescent="0.35">
      <c r="A4" s="41">
        <v>1</v>
      </c>
      <c r="B4" s="7">
        <v>3</v>
      </c>
      <c r="C4" s="8" t="s">
        <v>136</v>
      </c>
      <c r="D4" s="8" t="s">
        <v>137</v>
      </c>
      <c r="E4" s="8" t="s">
        <v>138</v>
      </c>
      <c r="F4" s="7">
        <v>21</v>
      </c>
      <c r="G4" s="8">
        <v>9</v>
      </c>
      <c r="H4" s="8">
        <v>6</v>
      </c>
      <c r="I4" s="8">
        <v>1</v>
      </c>
      <c r="J4" s="8">
        <v>1</v>
      </c>
      <c r="K4" s="8">
        <v>3</v>
      </c>
      <c r="L4" s="8">
        <v>7</v>
      </c>
      <c r="M4" s="8">
        <v>6</v>
      </c>
      <c r="N4" s="8">
        <v>4</v>
      </c>
      <c r="P4" s="41">
        <v>3</v>
      </c>
      <c r="Q4" s="59" t="s">
        <v>374</v>
      </c>
      <c r="R4" s="103" t="s">
        <v>268</v>
      </c>
      <c r="S4" s="8" t="s">
        <v>137</v>
      </c>
      <c r="T4" s="8" t="s">
        <v>138</v>
      </c>
    </row>
    <row r="5" spans="1:20" x14ac:dyDescent="0.35">
      <c r="A5" s="41">
        <v>1</v>
      </c>
      <c r="B5" s="7">
        <v>4</v>
      </c>
      <c r="C5" s="8">
        <v>59</v>
      </c>
      <c r="D5" s="8" t="s">
        <v>206</v>
      </c>
      <c r="E5" s="8" t="s">
        <v>559</v>
      </c>
      <c r="F5" s="7">
        <v>32</v>
      </c>
      <c r="G5" s="8">
        <v>13</v>
      </c>
      <c r="H5" s="8">
        <v>13</v>
      </c>
      <c r="I5" s="8">
        <v>4</v>
      </c>
      <c r="J5" s="8">
        <v>13</v>
      </c>
      <c r="K5" s="8">
        <v>1</v>
      </c>
      <c r="L5" s="8">
        <v>4</v>
      </c>
      <c r="M5" s="8">
        <v>5</v>
      </c>
      <c r="N5" s="8">
        <v>5</v>
      </c>
    </row>
    <row r="6" spans="1:20" x14ac:dyDescent="0.35">
      <c r="A6" s="41">
        <v>1</v>
      </c>
      <c r="B6" s="7">
        <v>4</v>
      </c>
      <c r="C6" s="8" t="s">
        <v>146</v>
      </c>
      <c r="D6" s="8" t="s">
        <v>147</v>
      </c>
      <c r="E6" s="8" t="s">
        <v>148</v>
      </c>
      <c r="F6" s="7">
        <v>32</v>
      </c>
      <c r="G6" s="8">
        <v>7</v>
      </c>
      <c r="H6" s="8">
        <v>13</v>
      </c>
      <c r="I6" s="8">
        <v>13</v>
      </c>
      <c r="J6" s="8">
        <v>13</v>
      </c>
      <c r="K6" s="8">
        <v>2</v>
      </c>
      <c r="L6" s="8">
        <v>5</v>
      </c>
      <c r="M6" s="8">
        <v>4</v>
      </c>
      <c r="N6" s="8">
        <v>1</v>
      </c>
    </row>
    <row r="7" spans="1:20" x14ac:dyDescent="0.35">
      <c r="A7" s="41">
        <v>1</v>
      </c>
      <c r="B7" s="7">
        <v>4</v>
      </c>
      <c r="C7" s="8">
        <v>6358</v>
      </c>
      <c r="D7" s="8" t="s">
        <v>190</v>
      </c>
      <c r="E7" s="8" t="s">
        <v>204</v>
      </c>
      <c r="F7" s="7">
        <v>32</v>
      </c>
      <c r="G7" s="8">
        <v>4</v>
      </c>
      <c r="H7" s="8">
        <v>3</v>
      </c>
      <c r="I7" s="8">
        <v>13</v>
      </c>
      <c r="J7" s="8">
        <v>13</v>
      </c>
      <c r="K7" s="8">
        <v>12</v>
      </c>
      <c r="L7" s="8">
        <v>1</v>
      </c>
      <c r="M7" s="8">
        <v>1</v>
      </c>
      <c r="N7" s="8">
        <v>11</v>
      </c>
    </row>
    <row r="8" spans="1:20" x14ac:dyDescent="0.35">
      <c r="A8" s="41">
        <v>1</v>
      </c>
      <c r="B8" s="7">
        <v>7</v>
      </c>
      <c r="C8" s="8" t="s">
        <v>156</v>
      </c>
      <c r="D8" s="8" t="s">
        <v>157</v>
      </c>
      <c r="E8" s="8" t="s">
        <v>283</v>
      </c>
      <c r="F8" s="7">
        <v>33</v>
      </c>
      <c r="G8" s="8">
        <v>1</v>
      </c>
      <c r="H8" s="8">
        <v>4</v>
      </c>
      <c r="I8" s="8">
        <v>3</v>
      </c>
      <c r="J8" s="8">
        <v>6</v>
      </c>
      <c r="K8" s="8">
        <v>12</v>
      </c>
      <c r="L8" s="8">
        <v>12</v>
      </c>
      <c r="M8" s="8">
        <v>12</v>
      </c>
      <c r="N8" s="8">
        <v>7</v>
      </c>
    </row>
    <row r="9" spans="1:20" x14ac:dyDescent="0.35">
      <c r="A9" s="41">
        <v>1</v>
      </c>
      <c r="B9" s="7">
        <v>8</v>
      </c>
      <c r="C9" s="8">
        <v>63344</v>
      </c>
      <c r="D9" s="8" t="s">
        <v>22</v>
      </c>
      <c r="E9" s="8" t="s">
        <v>23</v>
      </c>
      <c r="F9" s="7">
        <v>34</v>
      </c>
      <c r="G9" s="8">
        <v>3</v>
      </c>
      <c r="H9" s="8">
        <v>13</v>
      </c>
      <c r="I9" s="8">
        <v>7</v>
      </c>
      <c r="J9" s="8">
        <v>2</v>
      </c>
      <c r="K9" s="8">
        <v>6</v>
      </c>
      <c r="L9" s="8">
        <v>8</v>
      </c>
      <c r="M9" s="8">
        <v>8</v>
      </c>
      <c r="N9" s="8">
        <v>12</v>
      </c>
    </row>
    <row r="10" spans="1:20" x14ac:dyDescent="0.35">
      <c r="A10" s="41">
        <v>1</v>
      </c>
      <c r="B10" s="7">
        <v>9</v>
      </c>
      <c r="C10" s="8" t="s">
        <v>159</v>
      </c>
      <c r="D10" s="8" t="s">
        <v>160</v>
      </c>
      <c r="E10" s="8" t="s">
        <v>161</v>
      </c>
      <c r="F10" s="7">
        <v>45</v>
      </c>
      <c r="G10" s="8">
        <v>5</v>
      </c>
      <c r="H10" s="8">
        <v>5</v>
      </c>
      <c r="I10" s="8">
        <v>2</v>
      </c>
      <c r="J10" s="8">
        <v>7</v>
      </c>
      <c r="K10" s="8">
        <v>13</v>
      </c>
      <c r="L10" s="8">
        <v>13</v>
      </c>
      <c r="M10" s="8">
        <v>13</v>
      </c>
      <c r="N10" s="8">
        <v>13</v>
      </c>
    </row>
    <row r="11" spans="1:20" x14ac:dyDescent="0.35">
      <c r="A11" s="41">
        <v>1</v>
      </c>
      <c r="B11" s="7">
        <v>10</v>
      </c>
      <c r="C11" s="8">
        <v>6637</v>
      </c>
      <c r="D11" s="8" t="s">
        <v>43</v>
      </c>
      <c r="E11" s="8" t="s">
        <v>44</v>
      </c>
      <c r="F11" s="7">
        <v>54</v>
      </c>
      <c r="G11" s="8">
        <v>10</v>
      </c>
      <c r="H11" s="8">
        <v>13</v>
      </c>
      <c r="I11" s="8">
        <v>13</v>
      </c>
      <c r="J11" s="8">
        <v>5</v>
      </c>
      <c r="K11" s="8">
        <v>12</v>
      </c>
      <c r="L11" s="8">
        <v>9</v>
      </c>
      <c r="M11" s="8">
        <v>7</v>
      </c>
      <c r="N11" s="8">
        <v>11</v>
      </c>
    </row>
    <row r="12" spans="1:20" x14ac:dyDescent="0.35">
      <c r="A12" s="41">
        <v>1</v>
      </c>
      <c r="B12" s="7">
        <v>11</v>
      </c>
      <c r="C12" s="8">
        <v>44</v>
      </c>
      <c r="D12" s="8" t="s">
        <v>151</v>
      </c>
      <c r="E12" s="8" t="s">
        <v>152</v>
      </c>
      <c r="F12" s="7">
        <v>55</v>
      </c>
      <c r="G12" s="8">
        <v>6</v>
      </c>
      <c r="H12" s="8">
        <v>13</v>
      </c>
      <c r="I12" s="8">
        <v>13</v>
      </c>
      <c r="J12" s="8">
        <v>13</v>
      </c>
      <c r="K12" s="8">
        <v>12</v>
      </c>
      <c r="L12" s="8">
        <v>6</v>
      </c>
      <c r="M12" s="8">
        <v>12</v>
      </c>
      <c r="N12" s="8">
        <v>6</v>
      </c>
    </row>
    <row r="13" spans="1:20" x14ac:dyDescent="0.35">
      <c r="A13" s="41">
        <v>1</v>
      </c>
      <c r="B13" s="7">
        <v>12</v>
      </c>
      <c r="C13" s="8">
        <v>6615</v>
      </c>
      <c r="D13" s="8" t="s">
        <v>208</v>
      </c>
      <c r="E13" s="8" t="s">
        <v>209</v>
      </c>
      <c r="F13" s="7">
        <v>65</v>
      </c>
      <c r="G13" s="8">
        <v>13</v>
      </c>
      <c r="H13" s="8">
        <v>13</v>
      </c>
      <c r="I13" s="8">
        <v>13</v>
      </c>
      <c r="J13" s="8">
        <v>13</v>
      </c>
      <c r="K13" s="8">
        <v>12</v>
      </c>
      <c r="L13" s="8">
        <v>12</v>
      </c>
      <c r="M13" s="8">
        <v>12</v>
      </c>
      <c r="N13" s="8">
        <v>3</v>
      </c>
    </row>
    <row r="14" spans="1:20" x14ac:dyDescent="0.35">
      <c r="A14" s="41"/>
      <c r="B14" s="5" t="s">
        <v>0</v>
      </c>
      <c r="C14" s="5" t="s">
        <v>2</v>
      </c>
      <c r="D14" s="5" t="s">
        <v>3</v>
      </c>
      <c r="E14" s="5" t="s">
        <v>4</v>
      </c>
      <c r="F14" s="6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12</v>
      </c>
      <c r="N14" s="5" t="s">
        <v>13</v>
      </c>
      <c r="P14" s="62" t="s">
        <v>0</v>
      </c>
      <c r="Q14" s="59" t="s">
        <v>327</v>
      </c>
      <c r="R14" s="59" t="s">
        <v>315</v>
      </c>
      <c r="S14" s="60" t="s">
        <v>3</v>
      </c>
      <c r="T14" s="5" t="s">
        <v>4</v>
      </c>
    </row>
    <row r="15" spans="1:20" x14ac:dyDescent="0.35">
      <c r="A15" s="41">
        <v>2</v>
      </c>
      <c r="B15" s="9">
        <v>1</v>
      </c>
      <c r="C15" s="10">
        <v>6694</v>
      </c>
      <c r="D15" s="10" t="s">
        <v>72</v>
      </c>
      <c r="E15" s="10" t="s">
        <v>294</v>
      </c>
      <c r="F15" s="9">
        <v>10</v>
      </c>
      <c r="G15" s="10">
        <v>1</v>
      </c>
      <c r="H15" s="10">
        <v>4</v>
      </c>
      <c r="I15" s="10">
        <v>1</v>
      </c>
      <c r="J15" s="10">
        <v>3</v>
      </c>
      <c r="K15" s="10">
        <v>1</v>
      </c>
      <c r="L15" s="10">
        <v>4</v>
      </c>
      <c r="M15" s="10">
        <v>1</v>
      </c>
      <c r="N15" s="10">
        <v>3</v>
      </c>
      <c r="P15" s="41">
        <v>1</v>
      </c>
      <c r="Q15" s="59" t="s">
        <v>375</v>
      </c>
      <c r="R15" s="103" t="s">
        <v>268</v>
      </c>
      <c r="S15" s="10" t="s">
        <v>72</v>
      </c>
      <c r="T15" s="10" t="s">
        <v>294</v>
      </c>
    </row>
    <row r="16" spans="1:20" x14ac:dyDescent="0.35">
      <c r="A16" s="41">
        <v>2</v>
      </c>
      <c r="B16" s="9">
        <v>2</v>
      </c>
      <c r="C16" s="10">
        <v>1531</v>
      </c>
      <c r="D16" s="10" t="s">
        <v>202</v>
      </c>
      <c r="E16" s="10" t="s">
        <v>203</v>
      </c>
      <c r="F16" s="9">
        <v>12</v>
      </c>
      <c r="G16" s="10">
        <v>5</v>
      </c>
      <c r="H16" s="10">
        <v>1</v>
      </c>
      <c r="I16" s="10">
        <v>2</v>
      </c>
      <c r="J16" s="10">
        <v>2</v>
      </c>
      <c r="K16" s="10">
        <v>7</v>
      </c>
      <c r="L16" s="10">
        <v>1</v>
      </c>
      <c r="M16" s="10">
        <v>7</v>
      </c>
      <c r="N16" s="10">
        <v>1</v>
      </c>
      <c r="P16" s="41">
        <v>2</v>
      </c>
      <c r="Q16" s="59" t="s">
        <v>375</v>
      </c>
      <c r="R16" s="103" t="s">
        <v>268</v>
      </c>
      <c r="S16" s="10" t="s">
        <v>202</v>
      </c>
      <c r="T16" s="10" t="s">
        <v>203</v>
      </c>
    </row>
    <row r="17" spans="1:20" x14ac:dyDescent="0.35">
      <c r="A17" s="41">
        <v>2</v>
      </c>
      <c r="B17" s="9">
        <v>3</v>
      </c>
      <c r="C17" s="10">
        <v>807</v>
      </c>
      <c r="D17" s="10" t="s">
        <v>99</v>
      </c>
      <c r="E17" s="10" t="s">
        <v>100</v>
      </c>
      <c r="F17" s="9">
        <v>18</v>
      </c>
      <c r="G17" s="10">
        <v>4</v>
      </c>
      <c r="H17" s="10">
        <v>3</v>
      </c>
      <c r="I17" s="10">
        <v>4</v>
      </c>
      <c r="J17" s="10">
        <v>1</v>
      </c>
      <c r="K17" s="10">
        <v>7</v>
      </c>
      <c r="L17" s="10">
        <v>6</v>
      </c>
      <c r="M17" s="10">
        <v>2</v>
      </c>
      <c r="N17" s="10">
        <v>4</v>
      </c>
      <c r="P17" s="41">
        <v>3</v>
      </c>
      <c r="Q17" s="59" t="s">
        <v>375</v>
      </c>
      <c r="R17" s="103" t="s">
        <v>268</v>
      </c>
      <c r="S17" s="10" t="s">
        <v>99</v>
      </c>
      <c r="T17" s="10" t="s">
        <v>100</v>
      </c>
    </row>
    <row r="18" spans="1:20" x14ac:dyDescent="0.35">
      <c r="A18" s="41">
        <v>2</v>
      </c>
      <c r="B18" s="9">
        <v>4</v>
      </c>
      <c r="C18" s="10">
        <v>4113</v>
      </c>
      <c r="D18" s="10" t="s">
        <v>158</v>
      </c>
      <c r="E18" s="10" t="s">
        <v>284</v>
      </c>
      <c r="F18" s="9">
        <v>21</v>
      </c>
      <c r="G18" s="10">
        <v>2</v>
      </c>
      <c r="H18" s="10">
        <v>2</v>
      </c>
      <c r="I18" s="10">
        <v>3</v>
      </c>
      <c r="J18" s="10">
        <v>7</v>
      </c>
      <c r="K18" s="10">
        <v>7</v>
      </c>
      <c r="L18" s="10">
        <v>5</v>
      </c>
      <c r="M18" s="10">
        <v>7</v>
      </c>
      <c r="N18" s="10">
        <v>2</v>
      </c>
    </row>
    <row r="19" spans="1:20" x14ac:dyDescent="0.35">
      <c r="A19" s="41">
        <v>2</v>
      </c>
      <c r="B19" s="9">
        <v>5</v>
      </c>
      <c r="C19" s="10">
        <v>7051</v>
      </c>
      <c r="D19" s="10" t="s">
        <v>210</v>
      </c>
      <c r="E19" s="10" t="s">
        <v>207</v>
      </c>
      <c r="F19" s="9">
        <v>29</v>
      </c>
      <c r="G19" s="10">
        <v>3</v>
      </c>
      <c r="H19" s="10">
        <v>5</v>
      </c>
      <c r="I19" s="10">
        <v>5</v>
      </c>
      <c r="J19" s="10">
        <v>7</v>
      </c>
      <c r="K19" s="10">
        <v>7</v>
      </c>
      <c r="L19" s="10">
        <v>2</v>
      </c>
      <c r="M19" s="10">
        <v>7</v>
      </c>
      <c r="N19" s="10">
        <v>7</v>
      </c>
    </row>
    <row r="20" spans="1:20" x14ac:dyDescent="0.35">
      <c r="A20" s="41">
        <v>2</v>
      </c>
      <c r="B20" s="9">
        <v>6</v>
      </c>
      <c r="C20" s="10">
        <v>3608</v>
      </c>
      <c r="D20" s="10" t="s">
        <v>70</v>
      </c>
      <c r="E20" s="10" t="s">
        <v>71</v>
      </c>
      <c r="F20" s="9">
        <v>37</v>
      </c>
      <c r="G20" s="10">
        <v>9</v>
      </c>
      <c r="H20" s="10">
        <v>8</v>
      </c>
      <c r="I20" s="10">
        <v>6</v>
      </c>
      <c r="J20" s="10">
        <v>7</v>
      </c>
      <c r="K20" s="10">
        <v>7</v>
      </c>
      <c r="L20" s="10">
        <v>3</v>
      </c>
      <c r="M20" s="10">
        <v>7</v>
      </c>
      <c r="N20" s="10">
        <v>7</v>
      </c>
    </row>
    <row r="21" spans="1:20" x14ac:dyDescent="0.35">
      <c r="A21" s="41">
        <v>2</v>
      </c>
      <c r="B21" s="9">
        <v>7</v>
      </c>
      <c r="C21" s="10" t="s">
        <v>199</v>
      </c>
      <c r="D21" s="10" t="s">
        <v>200</v>
      </c>
      <c r="E21" s="10" t="s">
        <v>201</v>
      </c>
      <c r="F21" s="9">
        <v>48</v>
      </c>
      <c r="G21" s="10">
        <v>9</v>
      </c>
      <c r="H21" s="10">
        <v>8</v>
      </c>
      <c r="I21" s="10">
        <v>8</v>
      </c>
      <c r="J21" s="10">
        <v>8</v>
      </c>
      <c r="K21" s="10">
        <v>8</v>
      </c>
      <c r="L21" s="10">
        <v>8</v>
      </c>
      <c r="M21" s="10">
        <v>8</v>
      </c>
      <c r="N21" s="10">
        <v>8</v>
      </c>
    </row>
    <row r="22" spans="1:20" x14ac:dyDescent="0.35">
      <c r="A22" s="41">
        <v>2</v>
      </c>
      <c r="B22" s="9">
        <v>8</v>
      </c>
      <c r="C22" s="10" t="s">
        <v>94</v>
      </c>
      <c r="D22" s="10" t="s">
        <v>95</v>
      </c>
      <c r="E22" s="10" t="s">
        <v>96</v>
      </c>
      <c r="F22" s="9">
        <v>54</v>
      </c>
      <c r="G22" s="10">
        <v>9</v>
      </c>
      <c r="H22" s="10">
        <v>9</v>
      </c>
      <c r="I22" s="10">
        <v>9</v>
      </c>
      <c r="J22" s="10">
        <v>9</v>
      </c>
      <c r="K22" s="10">
        <v>9</v>
      </c>
      <c r="L22" s="10">
        <v>9</v>
      </c>
      <c r="M22" s="10">
        <v>9</v>
      </c>
      <c r="N22" s="10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E4" sqref="E4"/>
    </sheetView>
  </sheetViews>
  <sheetFormatPr defaultRowHeight="14.5" x14ac:dyDescent="0.35"/>
  <cols>
    <col min="1" max="1" width="4.81640625" style="24" customWidth="1"/>
    <col min="4" max="4" width="17.453125" customWidth="1"/>
    <col min="5" max="5" width="29.1796875" customWidth="1"/>
    <col min="6" max="6" width="8.7265625" style="21"/>
    <col min="16" max="16" width="22.453125" customWidth="1"/>
    <col min="17" max="17" width="13.81640625" customWidth="1"/>
    <col min="18" max="18" width="26.81640625" customWidth="1"/>
  </cols>
  <sheetData>
    <row r="1" spans="1:18" x14ac:dyDescent="0.35">
      <c r="A1" s="25" t="s">
        <v>220</v>
      </c>
      <c r="B1" s="5" t="s">
        <v>0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N1" s="62" t="s">
        <v>0</v>
      </c>
      <c r="O1" s="59" t="s">
        <v>327</v>
      </c>
      <c r="P1" s="59" t="s">
        <v>315</v>
      </c>
      <c r="Q1" s="60" t="s">
        <v>3</v>
      </c>
      <c r="R1" s="5" t="s">
        <v>4</v>
      </c>
    </row>
    <row r="2" spans="1:18" x14ac:dyDescent="0.35">
      <c r="A2" s="25">
        <v>1</v>
      </c>
      <c r="B2" s="7">
        <v>1</v>
      </c>
      <c r="C2" s="8">
        <v>63344</v>
      </c>
      <c r="D2" s="8" t="s">
        <v>22</v>
      </c>
      <c r="E2" s="8" t="s">
        <v>23</v>
      </c>
      <c r="F2" s="7">
        <v>17</v>
      </c>
      <c r="G2" s="8">
        <v>1</v>
      </c>
      <c r="H2" s="8">
        <v>3</v>
      </c>
      <c r="I2" s="8">
        <v>16</v>
      </c>
      <c r="J2" s="8">
        <v>1</v>
      </c>
      <c r="K2" s="8">
        <v>3</v>
      </c>
      <c r="L2" s="8">
        <v>9</v>
      </c>
      <c r="N2" s="8">
        <v>1</v>
      </c>
      <c r="O2" s="106" t="s">
        <v>371</v>
      </c>
      <c r="P2" s="106" t="s">
        <v>373</v>
      </c>
      <c r="Q2" s="8" t="s">
        <v>22</v>
      </c>
      <c r="R2" s="8" t="s">
        <v>23</v>
      </c>
    </row>
    <row r="3" spans="1:18" x14ac:dyDescent="0.35">
      <c r="A3" s="25">
        <v>1</v>
      </c>
      <c r="B3" s="7">
        <v>2</v>
      </c>
      <c r="C3" s="8" t="s">
        <v>136</v>
      </c>
      <c r="D3" s="8" t="s">
        <v>137</v>
      </c>
      <c r="E3" s="8" t="s">
        <v>138</v>
      </c>
      <c r="F3" s="7">
        <v>18</v>
      </c>
      <c r="G3" s="8">
        <v>8</v>
      </c>
      <c r="H3" s="8">
        <v>1</v>
      </c>
      <c r="I3" s="8">
        <v>2</v>
      </c>
      <c r="J3" s="8">
        <v>4</v>
      </c>
      <c r="K3" s="8">
        <v>6</v>
      </c>
      <c r="L3" s="8">
        <v>5</v>
      </c>
      <c r="N3" s="8">
        <v>2</v>
      </c>
      <c r="O3" s="106" t="s">
        <v>371</v>
      </c>
      <c r="P3" s="106" t="s">
        <v>373</v>
      </c>
      <c r="Q3" s="8" t="s">
        <v>137</v>
      </c>
      <c r="R3" s="8" t="s">
        <v>138</v>
      </c>
    </row>
    <row r="4" spans="1:18" x14ac:dyDescent="0.35">
      <c r="A4" s="25">
        <v>1</v>
      </c>
      <c r="B4" s="7">
        <v>3</v>
      </c>
      <c r="C4" s="8">
        <v>59</v>
      </c>
      <c r="D4" s="8" t="s">
        <v>206</v>
      </c>
      <c r="E4" s="8" t="s">
        <v>559</v>
      </c>
      <c r="F4" s="7">
        <v>19</v>
      </c>
      <c r="G4" s="8">
        <v>10</v>
      </c>
      <c r="H4" s="8">
        <v>4</v>
      </c>
      <c r="I4" s="8">
        <v>3</v>
      </c>
      <c r="J4" s="8">
        <v>8</v>
      </c>
      <c r="K4" s="8">
        <v>1</v>
      </c>
      <c r="L4" s="8">
        <v>3</v>
      </c>
      <c r="N4" s="8">
        <v>3</v>
      </c>
      <c r="O4" s="106" t="s">
        <v>371</v>
      </c>
      <c r="P4" s="106" t="s">
        <v>373</v>
      </c>
      <c r="Q4" s="8" t="s">
        <v>206</v>
      </c>
      <c r="R4" s="8" t="s">
        <v>207</v>
      </c>
    </row>
    <row r="5" spans="1:18" x14ac:dyDescent="0.35">
      <c r="A5" s="25">
        <v>1</v>
      </c>
      <c r="B5" s="7">
        <v>4</v>
      </c>
      <c r="C5" s="8">
        <v>7129</v>
      </c>
      <c r="D5" s="8" t="s">
        <v>50</v>
      </c>
      <c r="E5" s="8" t="s">
        <v>51</v>
      </c>
      <c r="F5" s="7">
        <v>22</v>
      </c>
      <c r="G5" s="8">
        <v>7</v>
      </c>
      <c r="H5" s="8">
        <v>8</v>
      </c>
      <c r="I5" s="8">
        <v>4</v>
      </c>
      <c r="J5" s="8">
        <v>2</v>
      </c>
      <c r="K5" s="8">
        <v>5</v>
      </c>
      <c r="L5" s="8">
        <v>4</v>
      </c>
    </row>
    <row r="6" spans="1:18" x14ac:dyDescent="0.35">
      <c r="A6" s="25">
        <v>1</v>
      </c>
      <c r="B6" s="7">
        <v>5</v>
      </c>
      <c r="C6" s="8">
        <v>3604</v>
      </c>
      <c r="D6" s="8" t="s">
        <v>130</v>
      </c>
      <c r="E6" s="8" t="s">
        <v>131</v>
      </c>
      <c r="F6" s="7">
        <v>24</v>
      </c>
      <c r="G6" s="8">
        <v>4</v>
      </c>
      <c r="H6" s="8">
        <v>5</v>
      </c>
      <c r="I6" s="8">
        <v>16</v>
      </c>
      <c r="J6" s="8">
        <v>3</v>
      </c>
      <c r="K6" s="8">
        <v>4</v>
      </c>
      <c r="L6" s="8">
        <v>8</v>
      </c>
    </row>
    <row r="7" spans="1:18" x14ac:dyDescent="0.35">
      <c r="A7" s="25">
        <v>1</v>
      </c>
      <c r="B7" s="7">
        <v>6</v>
      </c>
      <c r="C7" s="8" t="s">
        <v>156</v>
      </c>
      <c r="D7" s="8" t="s">
        <v>157</v>
      </c>
      <c r="E7" s="8" t="s">
        <v>283</v>
      </c>
      <c r="F7" s="7">
        <v>25</v>
      </c>
      <c r="G7" s="8">
        <v>2</v>
      </c>
      <c r="H7" s="8">
        <v>9</v>
      </c>
      <c r="I7" s="8">
        <v>1</v>
      </c>
      <c r="J7" s="8">
        <v>6</v>
      </c>
      <c r="K7" s="8">
        <v>15</v>
      </c>
      <c r="L7" s="8">
        <v>7</v>
      </c>
    </row>
    <row r="8" spans="1:18" x14ac:dyDescent="0.35">
      <c r="A8" s="25">
        <v>1</v>
      </c>
      <c r="B8" s="7">
        <v>7</v>
      </c>
      <c r="C8" s="8" t="s">
        <v>146</v>
      </c>
      <c r="D8" s="8" t="s">
        <v>147</v>
      </c>
      <c r="E8" s="8" t="s">
        <v>148</v>
      </c>
      <c r="F8" s="7">
        <v>30</v>
      </c>
      <c r="G8" s="8">
        <v>5</v>
      </c>
      <c r="H8" s="8">
        <v>6</v>
      </c>
      <c r="I8" s="8">
        <v>5</v>
      </c>
      <c r="J8" s="8">
        <v>7</v>
      </c>
      <c r="K8" s="8">
        <v>7</v>
      </c>
      <c r="L8" s="8">
        <v>15</v>
      </c>
    </row>
    <row r="9" spans="1:18" x14ac:dyDescent="0.35">
      <c r="A9" s="25">
        <v>1</v>
      </c>
      <c r="B9" s="7">
        <v>8</v>
      </c>
      <c r="C9" s="8">
        <v>6358</v>
      </c>
      <c r="D9" s="8" t="s">
        <v>190</v>
      </c>
      <c r="E9" s="8" t="s">
        <v>204</v>
      </c>
      <c r="F9" s="7">
        <v>40</v>
      </c>
      <c r="G9" s="8">
        <v>6</v>
      </c>
      <c r="H9" s="8">
        <v>2</v>
      </c>
      <c r="I9" s="8">
        <v>16</v>
      </c>
      <c r="J9" s="8">
        <v>15</v>
      </c>
      <c r="K9" s="8">
        <v>15</v>
      </c>
      <c r="L9" s="8">
        <v>2</v>
      </c>
    </row>
    <row r="10" spans="1:18" x14ac:dyDescent="0.35">
      <c r="A10" s="25">
        <v>1</v>
      </c>
      <c r="B10" s="7">
        <v>9</v>
      </c>
      <c r="C10" s="8">
        <v>44</v>
      </c>
      <c r="D10" s="8" t="s">
        <v>151</v>
      </c>
      <c r="E10" s="8" t="s">
        <v>152</v>
      </c>
      <c r="F10" s="7">
        <v>41</v>
      </c>
      <c r="G10" s="8">
        <v>16</v>
      </c>
      <c r="H10" s="8">
        <v>16</v>
      </c>
      <c r="I10" s="8">
        <v>6</v>
      </c>
      <c r="J10" s="8">
        <v>5</v>
      </c>
      <c r="K10" s="8">
        <v>8</v>
      </c>
      <c r="L10" s="8">
        <v>6</v>
      </c>
    </row>
    <row r="11" spans="1:18" x14ac:dyDescent="0.35">
      <c r="A11" s="25">
        <v>1</v>
      </c>
      <c r="B11" s="7">
        <v>9</v>
      </c>
      <c r="C11" s="8">
        <v>6380</v>
      </c>
      <c r="D11" s="8" t="s">
        <v>53</v>
      </c>
      <c r="E11" s="8" t="s">
        <v>289</v>
      </c>
      <c r="F11" s="7">
        <v>41</v>
      </c>
      <c r="G11" s="8">
        <v>3</v>
      </c>
      <c r="H11" s="8">
        <v>7</v>
      </c>
      <c r="I11" s="8">
        <v>16</v>
      </c>
      <c r="J11" s="8">
        <v>15</v>
      </c>
      <c r="K11" s="8">
        <v>15</v>
      </c>
      <c r="L11" s="8">
        <v>1</v>
      </c>
    </row>
    <row r="12" spans="1:18" x14ac:dyDescent="0.35">
      <c r="A12" s="25">
        <v>1</v>
      </c>
      <c r="B12" s="7">
        <v>11</v>
      </c>
      <c r="C12" s="8" t="s">
        <v>159</v>
      </c>
      <c r="D12" s="8" t="s">
        <v>160</v>
      </c>
      <c r="E12" s="8" t="s">
        <v>161</v>
      </c>
      <c r="F12" s="7">
        <v>57</v>
      </c>
      <c r="G12" s="8">
        <v>9</v>
      </c>
      <c r="H12" s="8">
        <v>16</v>
      </c>
      <c r="I12" s="8">
        <v>16</v>
      </c>
      <c r="J12" s="8">
        <v>15</v>
      </c>
      <c r="K12" s="8">
        <v>2</v>
      </c>
      <c r="L12" s="8">
        <v>15</v>
      </c>
    </row>
    <row r="13" spans="1:18" x14ac:dyDescent="0.35">
      <c r="A13" s="25">
        <v>1</v>
      </c>
      <c r="B13" s="7">
        <v>12</v>
      </c>
      <c r="C13" s="8" t="s">
        <v>139</v>
      </c>
      <c r="D13" s="8" t="s">
        <v>95</v>
      </c>
      <c r="E13" s="8" t="s">
        <v>140</v>
      </c>
      <c r="F13" s="7">
        <v>71</v>
      </c>
      <c r="G13" s="8">
        <v>16</v>
      </c>
      <c r="H13" s="8">
        <v>16</v>
      </c>
      <c r="I13" s="8">
        <v>7</v>
      </c>
      <c r="J13" s="8">
        <v>16</v>
      </c>
      <c r="K13" s="8">
        <v>16</v>
      </c>
      <c r="L13" s="8">
        <v>16</v>
      </c>
    </row>
    <row r="14" spans="1:18" x14ac:dyDescent="0.35">
      <c r="A14" s="25">
        <v>1</v>
      </c>
      <c r="B14" s="7">
        <v>13</v>
      </c>
      <c r="C14" s="8">
        <v>6615</v>
      </c>
      <c r="D14" s="8" t="s">
        <v>208</v>
      </c>
      <c r="E14" s="8" t="s">
        <v>209</v>
      </c>
      <c r="F14" s="7">
        <v>72</v>
      </c>
      <c r="G14" s="8">
        <v>11</v>
      </c>
      <c r="H14" s="8">
        <v>16</v>
      </c>
      <c r="I14" s="8">
        <v>16</v>
      </c>
      <c r="J14" s="8">
        <v>15</v>
      </c>
      <c r="K14" s="8">
        <v>15</v>
      </c>
      <c r="L14" s="8">
        <v>15</v>
      </c>
    </row>
    <row r="15" spans="1:18" x14ac:dyDescent="0.35">
      <c r="A15" s="25">
        <v>1</v>
      </c>
      <c r="B15" s="7">
        <v>14</v>
      </c>
      <c r="C15" s="8">
        <v>6637</v>
      </c>
      <c r="D15" s="8" t="s">
        <v>43</v>
      </c>
      <c r="E15" s="8" t="s">
        <v>44</v>
      </c>
      <c r="F15" s="7">
        <v>77</v>
      </c>
      <c r="G15" s="8">
        <v>16</v>
      </c>
      <c r="H15" s="8">
        <v>16</v>
      </c>
      <c r="I15" s="8">
        <v>16</v>
      </c>
      <c r="J15" s="8">
        <v>15</v>
      </c>
      <c r="K15" s="8">
        <v>15</v>
      </c>
      <c r="L15" s="8">
        <v>15</v>
      </c>
    </row>
    <row r="16" spans="1:18" x14ac:dyDescent="0.35">
      <c r="A16" s="25">
        <v>1</v>
      </c>
      <c r="B16" s="7">
        <v>14</v>
      </c>
      <c r="C16" s="8" t="s">
        <v>162</v>
      </c>
      <c r="D16" s="8" t="s">
        <v>163</v>
      </c>
      <c r="E16" s="8" t="s">
        <v>164</v>
      </c>
      <c r="F16" s="7">
        <v>77</v>
      </c>
      <c r="G16" s="8">
        <v>16</v>
      </c>
      <c r="H16" s="8">
        <v>16</v>
      </c>
      <c r="I16" s="8">
        <v>16</v>
      </c>
      <c r="J16" s="8">
        <v>15</v>
      </c>
      <c r="K16" s="8">
        <v>15</v>
      </c>
      <c r="L16" s="8">
        <v>15</v>
      </c>
    </row>
    <row r="17" spans="1:18" x14ac:dyDescent="0.35">
      <c r="A17" s="25"/>
      <c r="B17" s="5" t="s">
        <v>0</v>
      </c>
      <c r="C17" s="5" t="s">
        <v>2</v>
      </c>
      <c r="D17" s="5" t="s">
        <v>3</v>
      </c>
      <c r="E17" s="5" t="s">
        <v>4</v>
      </c>
      <c r="F17" s="6" t="s">
        <v>5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N17" s="62" t="s">
        <v>0</v>
      </c>
      <c r="O17" s="59" t="s">
        <v>327</v>
      </c>
      <c r="P17" s="59" t="s">
        <v>315</v>
      </c>
      <c r="Q17" s="60" t="s">
        <v>3</v>
      </c>
      <c r="R17" s="5" t="s">
        <v>4</v>
      </c>
    </row>
    <row r="18" spans="1:18" x14ac:dyDescent="0.35">
      <c r="A18" s="25">
        <v>2</v>
      </c>
      <c r="B18" s="9">
        <v>1</v>
      </c>
      <c r="C18" s="10">
        <v>6694</v>
      </c>
      <c r="D18" s="10" t="s">
        <v>72</v>
      </c>
      <c r="E18" s="10" t="s">
        <v>294</v>
      </c>
      <c r="F18" s="9">
        <v>8</v>
      </c>
      <c r="G18" s="10">
        <v>1</v>
      </c>
      <c r="H18" s="10">
        <v>2</v>
      </c>
      <c r="I18" s="10">
        <v>3</v>
      </c>
      <c r="J18" s="10">
        <v>1</v>
      </c>
      <c r="K18" s="10">
        <v>1</v>
      </c>
      <c r="L18" s="10">
        <v>9</v>
      </c>
      <c r="N18" s="10">
        <v>1</v>
      </c>
      <c r="O18" s="75" t="s">
        <v>372</v>
      </c>
      <c r="P18" s="75" t="s">
        <v>373</v>
      </c>
      <c r="Q18" s="10" t="s">
        <v>72</v>
      </c>
      <c r="R18" s="10" t="s">
        <v>294</v>
      </c>
    </row>
    <row r="19" spans="1:18" x14ac:dyDescent="0.35">
      <c r="A19" s="25">
        <v>2</v>
      </c>
      <c r="B19" s="9">
        <v>2</v>
      </c>
      <c r="C19" s="10">
        <v>7051</v>
      </c>
      <c r="D19" s="10" t="s">
        <v>210</v>
      </c>
      <c r="E19" s="10" t="s">
        <v>207</v>
      </c>
      <c r="F19" s="9">
        <v>13</v>
      </c>
      <c r="G19" s="10">
        <v>3</v>
      </c>
      <c r="H19" s="10">
        <v>1</v>
      </c>
      <c r="I19" s="10">
        <v>1</v>
      </c>
      <c r="J19" s="10">
        <v>3</v>
      </c>
      <c r="K19" s="10">
        <v>5</v>
      </c>
      <c r="L19" s="10">
        <v>9</v>
      </c>
      <c r="N19" s="10">
        <v>2</v>
      </c>
      <c r="O19" s="75" t="s">
        <v>372</v>
      </c>
      <c r="P19" s="75" t="s">
        <v>373</v>
      </c>
      <c r="Q19" s="10" t="s">
        <v>210</v>
      </c>
      <c r="R19" s="10" t="s">
        <v>207</v>
      </c>
    </row>
    <row r="20" spans="1:18" x14ac:dyDescent="0.35">
      <c r="A20" s="25">
        <v>2</v>
      </c>
      <c r="B20" s="9">
        <v>3</v>
      </c>
      <c r="C20" s="10">
        <v>1531</v>
      </c>
      <c r="D20" s="10" t="s">
        <v>202</v>
      </c>
      <c r="E20" s="10" t="s">
        <v>203</v>
      </c>
      <c r="F20" s="9">
        <v>22</v>
      </c>
      <c r="G20" s="10">
        <v>5</v>
      </c>
      <c r="H20" s="10">
        <v>9</v>
      </c>
      <c r="I20" s="10">
        <v>3</v>
      </c>
      <c r="J20" s="10">
        <v>9</v>
      </c>
      <c r="K20" s="10">
        <v>3</v>
      </c>
      <c r="L20" s="10">
        <v>2</v>
      </c>
      <c r="N20" s="10">
        <v>3</v>
      </c>
      <c r="O20" s="75" t="s">
        <v>372</v>
      </c>
      <c r="P20" s="75" t="s">
        <v>373</v>
      </c>
      <c r="Q20" s="10" t="s">
        <v>202</v>
      </c>
      <c r="R20" s="10" t="s">
        <v>203</v>
      </c>
    </row>
    <row r="21" spans="1:18" x14ac:dyDescent="0.35">
      <c r="A21" s="25">
        <v>2</v>
      </c>
      <c r="B21" s="9">
        <v>4</v>
      </c>
      <c r="C21" s="10">
        <v>4113</v>
      </c>
      <c r="D21" s="10" t="s">
        <v>158</v>
      </c>
      <c r="E21" s="10" t="s">
        <v>284</v>
      </c>
      <c r="F21" s="9">
        <v>23</v>
      </c>
      <c r="G21" s="10">
        <v>6</v>
      </c>
      <c r="H21" s="10">
        <v>9</v>
      </c>
      <c r="I21" s="10">
        <v>9</v>
      </c>
      <c r="J21" s="10">
        <v>2</v>
      </c>
      <c r="K21" s="10">
        <v>2</v>
      </c>
      <c r="L21" s="10">
        <v>4</v>
      </c>
    </row>
    <row r="22" spans="1:18" x14ac:dyDescent="0.35">
      <c r="A22" s="25">
        <v>2</v>
      </c>
      <c r="B22" s="9">
        <v>5</v>
      </c>
      <c r="C22" s="10">
        <v>807</v>
      </c>
      <c r="D22" s="10" t="s">
        <v>99</v>
      </c>
      <c r="E22" s="10" t="s">
        <v>100</v>
      </c>
      <c r="F22" s="9">
        <v>25</v>
      </c>
      <c r="G22" s="10">
        <v>2</v>
      </c>
      <c r="H22" s="10">
        <v>9</v>
      </c>
      <c r="I22" s="10">
        <v>9</v>
      </c>
      <c r="J22" s="10">
        <v>9</v>
      </c>
      <c r="K22" s="10">
        <v>4</v>
      </c>
      <c r="L22" s="10">
        <v>1</v>
      </c>
    </row>
    <row r="23" spans="1:18" x14ac:dyDescent="0.35">
      <c r="A23" s="25">
        <v>2</v>
      </c>
      <c r="B23" s="9">
        <v>6</v>
      </c>
      <c r="C23" s="10" t="s">
        <v>199</v>
      </c>
      <c r="D23" s="10" t="s">
        <v>200</v>
      </c>
      <c r="E23" s="10" t="s">
        <v>201</v>
      </c>
      <c r="F23" s="9">
        <v>33</v>
      </c>
      <c r="G23" s="10">
        <v>9</v>
      </c>
      <c r="H23" s="10">
        <v>4</v>
      </c>
      <c r="I23" s="10">
        <v>2</v>
      </c>
      <c r="J23" s="10">
        <v>9</v>
      </c>
      <c r="K23" s="10">
        <v>9</v>
      </c>
      <c r="L23" s="10">
        <v>9</v>
      </c>
    </row>
    <row r="24" spans="1:18" x14ac:dyDescent="0.35">
      <c r="A24" s="25">
        <v>2</v>
      </c>
      <c r="B24" s="9">
        <v>6</v>
      </c>
      <c r="C24" s="10">
        <v>3608</v>
      </c>
      <c r="D24" s="10" t="s">
        <v>70</v>
      </c>
      <c r="E24" s="10" t="s">
        <v>71</v>
      </c>
      <c r="F24" s="9">
        <v>33</v>
      </c>
      <c r="G24" s="10">
        <v>9</v>
      </c>
      <c r="H24" s="10">
        <v>3</v>
      </c>
      <c r="I24" s="10">
        <v>9</v>
      </c>
      <c r="J24" s="10">
        <v>9</v>
      </c>
      <c r="K24" s="10">
        <v>9</v>
      </c>
      <c r="L24" s="10">
        <v>3</v>
      </c>
    </row>
    <row r="25" spans="1:18" x14ac:dyDescent="0.35">
      <c r="A25" s="25">
        <v>2</v>
      </c>
      <c r="B25" s="9">
        <v>8</v>
      </c>
      <c r="C25" s="10" t="s">
        <v>94</v>
      </c>
      <c r="D25" s="10" t="s">
        <v>95</v>
      </c>
      <c r="E25" s="10" t="s">
        <v>96</v>
      </c>
      <c r="F25" s="9">
        <v>40</v>
      </c>
      <c r="G25" s="10">
        <v>4</v>
      </c>
      <c r="H25" s="10">
        <v>9</v>
      </c>
      <c r="I25" s="10">
        <v>9</v>
      </c>
      <c r="J25" s="10">
        <v>9</v>
      </c>
      <c r="K25" s="10">
        <v>9</v>
      </c>
      <c r="L25" s="10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Twi Spring</vt:lpstr>
      <vt:lpstr>Twi Summer</vt:lpstr>
      <vt:lpstr>Twilight Autumn</vt:lpstr>
      <vt:lpstr>Twilight Overall</vt:lpstr>
      <vt:lpstr>Gore Creek</vt:lpstr>
      <vt:lpstr>Balmain</vt:lpstr>
      <vt:lpstr>J24 and Cav28</vt:lpstr>
      <vt:lpstr>Sat Spring</vt:lpstr>
      <vt:lpstr>Sat Summer</vt:lpstr>
      <vt:lpstr>Sat Autumn</vt:lpstr>
      <vt:lpstr>Sat Overall</vt:lpstr>
      <vt:lpstr>Down Harbour</vt:lpstr>
      <vt:lpstr>Green</vt:lpstr>
      <vt:lpstr>MY</vt:lpstr>
      <vt:lpstr>Etch</vt:lpstr>
      <vt:lpstr>AUS DAY</vt:lpstr>
      <vt:lpstr>Trophy List</vt:lpstr>
      <vt:lpstr>All Places</vt:lpstr>
      <vt:lpstr>Run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Hare</dc:creator>
  <cp:lastModifiedBy>Phil Hare</cp:lastModifiedBy>
  <dcterms:created xsi:type="dcterms:W3CDTF">2019-03-25T22:21:02Z</dcterms:created>
  <dcterms:modified xsi:type="dcterms:W3CDTF">2019-05-15T20:49:05Z</dcterms:modified>
</cp:coreProperties>
</file>